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[所有的東西]\[開銷]\2019\"/>
    </mc:Choice>
  </mc:AlternateContent>
  <bookViews>
    <workbookView xWindow="0" yWindow="0" windowWidth="16176" windowHeight="6528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H2" i="1"/>
  <c r="F2" i="1"/>
  <c r="H4" i="1"/>
  <c r="H5" i="1"/>
  <c r="I5" i="1" s="1"/>
  <c r="F5" i="1"/>
  <c r="F4" i="1"/>
  <c r="B2" i="1"/>
  <c r="AC11" i="1"/>
  <c r="AG182" i="1"/>
  <c r="AF182" i="1"/>
  <c r="AG181" i="1"/>
  <c r="AF181" i="1"/>
  <c r="AG180" i="1"/>
  <c r="AF180" i="1"/>
  <c r="AG179" i="1"/>
  <c r="AF179" i="1"/>
  <c r="AG177" i="1"/>
  <c r="AF177" i="1"/>
  <c r="AG175" i="1"/>
  <c r="AF175" i="1"/>
  <c r="AG174" i="1"/>
  <c r="AF174" i="1"/>
  <c r="AG173" i="1"/>
  <c r="AF173" i="1"/>
  <c r="AG172" i="1"/>
  <c r="AF172" i="1"/>
  <c r="AG171" i="1"/>
  <c r="AF171" i="1"/>
  <c r="AG170" i="1"/>
  <c r="AF170" i="1"/>
  <c r="AG169" i="1"/>
  <c r="AF169" i="1"/>
  <c r="AG168" i="1"/>
  <c r="AF168" i="1"/>
  <c r="AG167" i="1"/>
  <c r="AF167" i="1"/>
  <c r="AG166" i="1"/>
  <c r="AF166" i="1"/>
  <c r="AG165" i="1"/>
  <c r="AF165" i="1"/>
  <c r="AG164" i="1"/>
  <c r="AF164" i="1"/>
  <c r="AG162" i="1"/>
  <c r="AF162" i="1"/>
  <c r="AG161" i="1"/>
  <c r="AF161" i="1"/>
  <c r="AG160" i="1"/>
  <c r="AF160" i="1"/>
  <c r="AG158" i="1"/>
  <c r="AF158" i="1"/>
  <c r="AG157" i="1"/>
  <c r="AF157" i="1"/>
  <c r="AG156" i="1"/>
  <c r="AF156" i="1"/>
  <c r="AG155" i="1"/>
  <c r="AF155" i="1"/>
  <c r="AG154" i="1"/>
  <c r="AF154" i="1"/>
  <c r="AG153" i="1"/>
  <c r="AF153" i="1"/>
  <c r="AG152" i="1"/>
  <c r="AF152" i="1"/>
  <c r="AG151" i="1"/>
  <c r="AF151" i="1"/>
  <c r="AG150" i="1"/>
  <c r="AF150" i="1"/>
  <c r="AG149" i="1"/>
  <c r="AF149" i="1"/>
  <c r="AG148" i="1"/>
  <c r="AF148" i="1"/>
  <c r="AG147" i="1"/>
  <c r="AF147" i="1"/>
  <c r="AG146" i="1"/>
  <c r="AF146" i="1"/>
  <c r="AG145" i="1"/>
  <c r="AF145" i="1"/>
  <c r="AG144" i="1"/>
  <c r="AF144" i="1"/>
  <c r="AG143" i="1"/>
  <c r="AF143" i="1"/>
  <c r="AG142" i="1"/>
  <c r="AF142" i="1"/>
  <c r="AG141" i="1"/>
  <c r="AF141" i="1"/>
  <c r="AG140" i="1"/>
  <c r="AF140" i="1"/>
  <c r="AG139" i="1"/>
  <c r="AF139" i="1"/>
  <c r="AG138" i="1"/>
  <c r="AF138" i="1"/>
  <c r="AG137" i="1"/>
  <c r="AF137" i="1"/>
  <c r="AG136" i="1"/>
  <c r="AF136" i="1"/>
  <c r="AG135" i="1"/>
  <c r="AF135" i="1"/>
  <c r="AG134" i="1"/>
  <c r="AF134" i="1"/>
  <c r="AG133" i="1"/>
  <c r="AF133" i="1"/>
  <c r="AG132" i="1"/>
  <c r="AF132" i="1"/>
  <c r="AG131" i="1"/>
  <c r="AF131" i="1"/>
  <c r="AG130" i="1"/>
  <c r="AF130" i="1"/>
  <c r="AG129" i="1"/>
  <c r="AF129" i="1"/>
  <c r="AG128" i="1"/>
  <c r="AF128" i="1"/>
  <c r="AG127" i="1"/>
  <c r="AF127" i="1"/>
  <c r="AG126" i="1"/>
  <c r="AF126" i="1"/>
  <c r="AG125" i="1"/>
  <c r="AF125" i="1"/>
  <c r="AG124" i="1"/>
  <c r="AF124" i="1"/>
  <c r="AG123" i="1"/>
  <c r="AF123" i="1"/>
  <c r="AG122" i="1"/>
  <c r="AF122" i="1"/>
  <c r="AG120" i="1"/>
  <c r="AF120" i="1"/>
  <c r="AG119" i="1"/>
  <c r="AF119" i="1"/>
  <c r="AG118" i="1"/>
  <c r="AF118" i="1"/>
  <c r="AG117" i="1"/>
  <c r="AF117" i="1"/>
  <c r="AG116" i="1"/>
  <c r="AF116" i="1"/>
  <c r="AG114" i="1"/>
  <c r="AF114" i="1"/>
  <c r="AG113" i="1"/>
  <c r="AF113" i="1"/>
  <c r="AG112" i="1"/>
  <c r="AF112" i="1"/>
  <c r="AG111" i="1"/>
  <c r="AF111" i="1"/>
  <c r="AG110" i="1"/>
  <c r="AF110" i="1"/>
  <c r="AG108" i="1"/>
  <c r="AF108" i="1"/>
  <c r="AG107" i="1"/>
  <c r="AF107" i="1"/>
  <c r="AG106" i="1"/>
  <c r="AF106" i="1"/>
  <c r="AG105" i="1"/>
  <c r="AF105" i="1"/>
  <c r="AG104" i="1"/>
  <c r="AF104" i="1"/>
  <c r="AG102" i="1"/>
  <c r="AF102" i="1"/>
  <c r="AG101" i="1"/>
  <c r="AF101" i="1"/>
  <c r="AG100" i="1"/>
  <c r="AF100" i="1"/>
  <c r="AG99" i="1"/>
  <c r="AF99" i="1"/>
  <c r="AG98" i="1"/>
  <c r="AF98" i="1"/>
  <c r="AG97" i="1"/>
  <c r="AF97" i="1"/>
  <c r="AG96" i="1"/>
  <c r="AF96" i="1"/>
  <c r="AG95" i="1"/>
  <c r="AF95" i="1"/>
  <c r="AG94" i="1"/>
  <c r="AF94" i="1"/>
  <c r="AG93" i="1"/>
  <c r="AF93" i="1"/>
  <c r="AG92" i="1"/>
  <c r="AF92" i="1"/>
  <c r="AG91" i="1"/>
  <c r="AF91" i="1"/>
  <c r="AG90" i="1"/>
  <c r="AF90" i="1"/>
  <c r="AG87" i="1"/>
  <c r="AF87" i="1"/>
  <c r="AG85" i="1"/>
  <c r="AF85" i="1"/>
  <c r="AG84" i="1"/>
  <c r="AF84" i="1"/>
  <c r="AG83" i="1"/>
  <c r="AF83" i="1"/>
  <c r="AG82" i="1"/>
  <c r="AF82" i="1"/>
  <c r="AG79" i="1"/>
  <c r="AF79" i="1"/>
  <c r="AG78" i="1"/>
  <c r="AF78" i="1"/>
  <c r="AG77" i="1"/>
  <c r="AF77" i="1"/>
  <c r="AG75" i="1"/>
  <c r="AF75" i="1"/>
  <c r="AG74" i="1"/>
  <c r="AF74" i="1"/>
  <c r="AG73" i="1"/>
  <c r="AF73" i="1"/>
  <c r="AG72" i="1"/>
  <c r="AF72" i="1"/>
  <c r="AG71" i="1"/>
  <c r="AF71" i="1"/>
  <c r="AG69" i="1"/>
  <c r="AF69" i="1"/>
  <c r="AG68" i="1"/>
  <c r="AF68" i="1"/>
  <c r="AG67" i="1"/>
  <c r="AF67" i="1"/>
  <c r="AG66" i="1"/>
  <c r="AF66" i="1"/>
  <c r="AG64" i="1"/>
  <c r="AF64" i="1"/>
  <c r="AG63" i="1"/>
  <c r="AF63" i="1"/>
  <c r="AG62" i="1"/>
  <c r="AF62" i="1"/>
  <c r="AG61" i="1"/>
  <c r="AF61" i="1"/>
  <c r="AG60" i="1"/>
  <c r="AF60" i="1"/>
  <c r="AG58" i="1"/>
  <c r="AF58" i="1"/>
  <c r="AG57" i="1"/>
  <c r="AF57" i="1"/>
  <c r="AG56" i="1"/>
  <c r="AF56" i="1"/>
  <c r="AG55" i="1"/>
  <c r="AF55" i="1"/>
  <c r="AG51" i="1"/>
  <c r="AF51" i="1"/>
  <c r="AG54" i="1"/>
  <c r="AF54" i="1"/>
  <c r="AG53" i="1"/>
  <c r="AF53" i="1"/>
  <c r="AG50" i="1"/>
  <c r="AF50" i="1"/>
  <c r="AG49" i="1"/>
  <c r="AF49" i="1"/>
  <c r="AG48" i="1"/>
  <c r="AF48" i="1"/>
  <c r="AG47" i="1"/>
  <c r="AF47" i="1"/>
  <c r="AG46" i="1"/>
  <c r="AF46" i="1"/>
  <c r="AG45" i="1"/>
  <c r="AF45" i="1"/>
  <c r="AG44" i="1"/>
  <c r="AF44" i="1"/>
  <c r="AG43" i="1"/>
  <c r="AF43" i="1"/>
  <c r="AG42" i="1"/>
  <c r="AF42" i="1"/>
  <c r="AG41" i="1"/>
  <c r="AF41" i="1"/>
  <c r="AG40" i="1"/>
  <c r="AF40" i="1"/>
  <c r="AG39" i="1"/>
  <c r="AF39" i="1"/>
  <c r="AG38" i="1"/>
  <c r="AF38" i="1"/>
  <c r="AG37" i="1"/>
  <c r="AF37" i="1"/>
  <c r="AG36" i="1"/>
  <c r="AF36" i="1"/>
  <c r="AG35" i="1"/>
  <c r="AF35" i="1"/>
  <c r="AG34" i="1"/>
  <c r="AF34" i="1"/>
  <c r="AG33" i="1"/>
  <c r="AF33" i="1"/>
  <c r="AG32" i="1"/>
  <c r="AF32" i="1"/>
  <c r="AG31" i="1"/>
  <c r="AF31" i="1"/>
  <c r="AG30" i="1"/>
  <c r="AF30" i="1"/>
  <c r="AG29" i="1"/>
  <c r="AF29" i="1"/>
  <c r="AG28" i="1"/>
  <c r="AF28" i="1"/>
  <c r="AG27" i="1"/>
  <c r="AF27" i="1"/>
  <c r="AG26" i="1"/>
  <c r="AF26" i="1"/>
  <c r="AG25" i="1"/>
  <c r="AF25" i="1"/>
  <c r="AG24" i="1"/>
  <c r="AF24" i="1"/>
  <c r="AG23" i="1"/>
  <c r="AF23" i="1"/>
  <c r="AG22" i="1"/>
  <c r="AF22" i="1"/>
  <c r="AG21" i="1"/>
  <c r="AF21" i="1"/>
  <c r="AG20" i="1"/>
  <c r="AF20" i="1"/>
  <c r="AG19" i="1"/>
  <c r="AF19" i="1"/>
  <c r="AG17" i="1"/>
  <c r="AF17" i="1"/>
  <c r="AG16" i="1"/>
  <c r="AF16" i="1"/>
  <c r="AG15" i="1"/>
  <c r="AF15" i="1"/>
  <c r="AG14" i="1"/>
  <c r="AF14" i="1"/>
  <c r="AF11" i="1" s="1"/>
  <c r="AV131" i="1"/>
  <c r="AZ131" i="1" s="1"/>
  <c r="AV130" i="1"/>
  <c r="AY130" i="1" s="1"/>
  <c r="AV129" i="1"/>
  <c r="AZ129" i="1" s="1"/>
  <c r="AV128" i="1"/>
  <c r="AZ128" i="1" s="1"/>
  <c r="AV127" i="1"/>
  <c r="AZ127" i="1" s="1"/>
  <c r="AV126" i="1"/>
  <c r="AY126" i="1" s="1"/>
  <c r="AV125" i="1"/>
  <c r="AZ125" i="1" s="1"/>
  <c r="AV124" i="1"/>
  <c r="AZ124" i="1" s="1"/>
  <c r="AV123" i="1"/>
  <c r="AZ123" i="1" s="1"/>
  <c r="AV122" i="1"/>
  <c r="AZ122" i="1" s="1"/>
  <c r="AV121" i="1"/>
  <c r="AZ121" i="1" s="1"/>
  <c r="AV120" i="1"/>
  <c r="AZ120" i="1" s="1"/>
  <c r="AV119" i="1"/>
  <c r="AZ119" i="1" s="1"/>
  <c r="AV118" i="1"/>
  <c r="AY118" i="1" s="1"/>
  <c r="AV117" i="1"/>
  <c r="AZ117" i="1" s="1"/>
  <c r="AV116" i="1"/>
  <c r="AZ116" i="1" s="1"/>
  <c r="AV115" i="1"/>
  <c r="AZ115" i="1" s="1"/>
  <c r="AX114" i="1"/>
  <c r="AZ111" i="1"/>
  <c r="AY111" i="1"/>
  <c r="AZ110" i="1"/>
  <c r="AY110" i="1"/>
  <c r="AZ109" i="1"/>
  <c r="AY109" i="1"/>
  <c r="AZ108" i="1"/>
  <c r="AY108" i="1"/>
  <c r="AZ107" i="1"/>
  <c r="AY107" i="1"/>
  <c r="AZ106" i="1"/>
  <c r="AY106" i="1"/>
  <c r="AZ105" i="1"/>
  <c r="AY105" i="1"/>
  <c r="AZ104" i="1"/>
  <c r="AY104" i="1"/>
  <c r="AZ98" i="1"/>
  <c r="AY98" i="1"/>
  <c r="AZ97" i="1"/>
  <c r="AY97" i="1"/>
  <c r="AX97" i="1"/>
  <c r="AZ96" i="1"/>
  <c r="AX96" i="1"/>
  <c r="AY96" i="1" s="1"/>
  <c r="AZ95" i="1"/>
  <c r="AX95" i="1"/>
  <c r="AY95" i="1" s="1"/>
  <c r="AZ94" i="1"/>
  <c r="AX94" i="1"/>
  <c r="AY94" i="1" s="1"/>
  <c r="AZ93" i="1"/>
  <c r="AX93" i="1"/>
  <c r="AY93" i="1" s="1"/>
  <c r="AZ92" i="1"/>
  <c r="AX92" i="1"/>
  <c r="AY92" i="1" s="1"/>
  <c r="AZ91" i="1"/>
  <c r="AX91" i="1"/>
  <c r="AY91" i="1" s="1"/>
  <c r="AZ90" i="1"/>
  <c r="AX90" i="1"/>
  <c r="AY90" i="1" s="1"/>
  <c r="AZ89" i="1"/>
  <c r="AX89" i="1"/>
  <c r="AY89" i="1" s="1"/>
  <c r="AZ88" i="1"/>
  <c r="AX88" i="1"/>
  <c r="AY88" i="1" s="1"/>
  <c r="AZ87" i="1"/>
  <c r="AX87" i="1"/>
  <c r="AY87" i="1" s="1"/>
  <c r="AZ86" i="1"/>
  <c r="AX86" i="1"/>
  <c r="AY86" i="1" s="1"/>
  <c r="AX84" i="1"/>
  <c r="AV84" i="1"/>
  <c r="AZ84" i="1" s="1"/>
  <c r="AX83" i="1"/>
  <c r="AX82" i="1"/>
  <c r="AX81" i="1"/>
  <c r="AX80" i="1"/>
  <c r="AX79" i="1"/>
  <c r="AX78" i="1"/>
  <c r="AX77" i="1"/>
  <c r="AX76" i="1"/>
  <c r="AX75" i="1"/>
  <c r="AX74" i="1"/>
  <c r="AX73" i="1"/>
  <c r="AX72" i="1"/>
  <c r="AX71" i="1"/>
  <c r="AX70" i="1"/>
  <c r="AX69" i="1"/>
  <c r="AX68" i="1"/>
  <c r="AX67" i="1"/>
  <c r="AX66" i="1"/>
  <c r="AX65" i="1"/>
  <c r="AX64" i="1"/>
  <c r="AX63" i="1"/>
  <c r="AX62" i="1"/>
  <c r="AX61" i="1"/>
  <c r="AX60" i="1"/>
  <c r="AX59" i="1"/>
  <c r="AX58" i="1"/>
  <c r="AX57" i="1"/>
  <c r="AX56" i="1"/>
  <c r="AX55" i="1"/>
  <c r="AX54" i="1"/>
  <c r="AQ54" i="1"/>
  <c r="AP54" i="1"/>
  <c r="AX53" i="1"/>
  <c r="AQ53" i="1"/>
  <c r="AP53" i="1"/>
  <c r="AX52" i="1"/>
  <c r="AQ52" i="1"/>
  <c r="AP52" i="1"/>
  <c r="AX51" i="1"/>
  <c r="AX50" i="1"/>
  <c r="AQ50" i="1"/>
  <c r="AP50" i="1"/>
  <c r="AX49" i="1"/>
  <c r="AQ49" i="1"/>
  <c r="AP49" i="1"/>
  <c r="AX48" i="1"/>
  <c r="AQ48" i="1"/>
  <c r="AP48" i="1"/>
  <c r="AX47" i="1"/>
  <c r="AQ47" i="1"/>
  <c r="AP47" i="1"/>
  <c r="AX46" i="1"/>
  <c r="AQ46" i="1"/>
  <c r="AP46" i="1"/>
  <c r="AX45" i="1"/>
  <c r="AQ45" i="1"/>
  <c r="AP45" i="1"/>
  <c r="AZ44" i="1"/>
  <c r="AX44" i="1"/>
  <c r="AY44" i="1" s="1"/>
  <c r="AQ44" i="1"/>
  <c r="AP44" i="1"/>
  <c r="AZ43" i="1"/>
  <c r="AX43" i="1"/>
  <c r="AY43" i="1" s="1"/>
  <c r="AQ43" i="1"/>
  <c r="AP43" i="1"/>
  <c r="AX42" i="1"/>
  <c r="AQ42" i="1"/>
  <c r="AP42" i="1"/>
  <c r="AZ41" i="1"/>
  <c r="AX41" i="1"/>
  <c r="AY41" i="1" s="1"/>
  <c r="AQ41" i="1"/>
  <c r="AP41" i="1"/>
  <c r="AZ40" i="1"/>
  <c r="AY40" i="1"/>
  <c r="AX40" i="1"/>
  <c r="AQ40" i="1"/>
  <c r="AP40" i="1"/>
  <c r="AZ39" i="1"/>
  <c r="AX39" i="1"/>
  <c r="AY39" i="1" s="1"/>
  <c r="AQ39" i="1"/>
  <c r="AP39" i="1"/>
  <c r="AX38" i="1"/>
  <c r="AQ38" i="1"/>
  <c r="AP38" i="1"/>
  <c r="AX37" i="1"/>
  <c r="AQ37" i="1"/>
  <c r="AP37" i="1"/>
  <c r="AX36" i="1"/>
  <c r="AQ36" i="1"/>
  <c r="AP36" i="1"/>
  <c r="AX35" i="1"/>
  <c r="AQ35" i="1"/>
  <c r="AP35" i="1"/>
  <c r="AX34" i="1"/>
  <c r="AQ34" i="1"/>
  <c r="AP34" i="1"/>
  <c r="AX33" i="1"/>
  <c r="AQ33" i="1"/>
  <c r="AP33" i="1"/>
  <c r="AX32" i="1"/>
  <c r="AQ32" i="1"/>
  <c r="AP32" i="1"/>
  <c r="AX31" i="1"/>
  <c r="AQ31" i="1"/>
  <c r="AP31" i="1"/>
  <c r="AX30" i="1"/>
  <c r="AQ30" i="1"/>
  <c r="AP30" i="1"/>
  <c r="AX29" i="1"/>
  <c r="AQ29" i="1"/>
  <c r="AP29" i="1"/>
  <c r="AX28" i="1"/>
  <c r="AQ28" i="1"/>
  <c r="AP28" i="1"/>
  <c r="AX27" i="1"/>
  <c r="AQ27" i="1"/>
  <c r="AP27" i="1"/>
  <c r="AX26" i="1"/>
  <c r="AQ26" i="1"/>
  <c r="AP26" i="1"/>
  <c r="AX25" i="1"/>
  <c r="AQ25" i="1"/>
  <c r="AP25" i="1"/>
  <c r="AX24" i="1"/>
  <c r="AQ24" i="1"/>
  <c r="AP24" i="1"/>
  <c r="AX23" i="1"/>
  <c r="AQ23" i="1"/>
  <c r="AP23" i="1"/>
  <c r="AX22" i="1"/>
  <c r="AQ22" i="1"/>
  <c r="AP22" i="1"/>
  <c r="AX21" i="1"/>
  <c r="AQ21" i="1"/>
  <c r="AO21" i="1"/>
  <c r="AP21" i="1" s="1"/>
  <c r="AX20" i="1"/>
  <c r="AQ20" i="1"/>
  <c r="AO20" i="1"/>
  <c r="AP20" i="1" s="1"/>
  <c r="AX19" i="1"/>
  <c r="AQ19" i="1"/>
  <c r="AO19" i="1"/>
  <c r="AP19" i="1" s="1"/>
  <c r="AX18" i="1"/>
  <c r="AQ18" i="1"/>
  <c r="AO18" i="1"/>
  <c r="AP18" i="1" s="1"/>
  <c r="AX17" i="1"/>
  <c r="AQ17" i="1"/>
  <c r="AO17" i="1"/>
  <c r="AP17" i="1" s="1"/>
  <c r="AX16" i="1"/>
  <c r="AQ16" i="1"/>
  <c r="AO16" i="1"/>
  <c r="AP16" i="1" s="1"/>
  <c r="AX15" i="1"/>
  <c r="AQ15" i="1"/>
  <c r="AO15" i="1"/>
  <c r="AP15" i="1" s="1"/>
  <c r="AX14" i="1"/>
  <c r="AQ14" i="1"/>
  <c r="AO14" i="1"/>
  <c r="AP14" i="1" s="1"/>
  <c r="AW11" i="1"/>
  <c r="AU11" i="1"/>
  <c r="AS11" i="1"/>
  <c r="AN11" i="1"/>
  <c r="AM11" i="1"/>
  <c r="AL11" i="1"/>
  <c r="AJ11" i="1"/>
  <c r="AG11" i="1" l="1"/>
  <c r="AO11" i="1"/>
  <c r="AY125" i="1"/>
  <c r="AZ126" i="1"/>
  <c r="AX11" i="1"/>
  <c r="AZ118" i="1"/>
  <c r="AY129" i="1"/>
  <c r="AQ11" i="1"/>
  <c r="AZ130" i="1"/>
  <c r="AY121" i="1"/>
  <c r="AP11" i="1"/>
  <c r="AZ11" i="1"/>
  <c r="AY116" i="1"/>
  <c r="AY127" i="1"/>
  <c r="AY122" i="1"/>
  <c r="AY84" i="1"/>
  <c r="AY117" i="1"/>
  <c r="AY128" i="1"/>
  <c r="AY123" i="1"/>
  <c r="AY124" i="1"/>
  <c r="AY119" i="1"/>
  <c r="AY120" i="1"/>
  <c r="AY115" i="1"/>
  <c r="AY131" i="1"/>
  <c r="AY11" i="1" l="1"/>
  <c r="G2" i="1"/>
  <c r="C2" i="1"/>
  <c r="Z11" i="1"/>
  <c r="AD11" i="1"/>
  <c r="AE122" i="1"/>
  <c r="AE118" i="1"/>
  <c r="AE168" i="1"/>
  <c r="AE167" i="1"/>
  <c r="AE166" i="1"/>
  <c r="AE165" i="1"/>
  <c r="AE164" i="1"/>
  <c r="AE161" i="1"/>
  <c r="AE160" i="1"/>
  <c r="AE159" i="1"/>
  <c r="AE158" i="1"/>
  <c r="AB11" i="1"/>
  <c r="U11" i="1"/>
  <c r="O11" i="1"/>
  <c r="I11" i="1"/>
  <c r="B11" i="1"/>
  <c r="AE61" i="1" l="1"/>
  <c r="AE60" i="1"/>
  <c r="AE55" i="1"/>
  <c r="AE54" i="1"/>
  <c r="AE53" i="1"/>
  <c r="AE51" i="1"/>
  <c r="AE50" i="1"/>
  <c r="AE20" i="1" l="1"/>
  <c r="AE19" i="1"/>
  <c r="AE17" i="1"/>
  <c r="AE15" i="1"/>
  <c r="I4" i="1" s="1"/>
  <c r="AE14" i="1"/>
  <c r="AE49" i="1"/>
  <c r="AE48" i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11" i="1" l="1"/>
</calcChain>
</file>

<file path=xl/sharedStrings.xml><?xml version="1.0" encoding="utf-8"?>
<sst xmlns="http://schemas.openxmlformats.org/spreadsheetml/2006/main" count="437" uniqueCount="351">
  <si>
    <t>發財高手</t>
    <phoneticPr fontId="1" type="noConversion"/>
  </si>
  <si>
    <t>酷龍</t>
    <phoneticPr fontId="1" type="noConversion"/>
  </si>
  <si>
    <t>日期</t>
    <phoneticPr fontId="1" type="noConversion"/>
  </si>
  <si>
    <t>項目</t>
    <phoneticPr fontId="1" type="noConversion"/>
  </si>
  <si>
    <t>金額</t>
    <phoneticPr fontId="1" type="noConversion"/>
  </si>
  <si>
    <t>換機油 空濾</t>
    <phoneticPr fontId="1" type="noConversion"/>
  </si>
  <si>
    <t>共通項目</t>
    <phoneticPr fontId="1" type="noConversion"/>
  </si>
  <si>
    <t>海綿</t>
    <phoneticPr fontId="1" type="noConversion"/>
  </si>
  <si>
    <t>整流器</t>
    <phoneticPr fontId="1" type="noConversion"/>
  </si>
  <si>
    <t>酷龍</t>
    <phoneticPr fontId="1" type="noConversion"/>
  </si>
  <si>
    <t>裝中柱</t>
    <phoneticPr fontId="1" type="noConversion"/>
  </si>
  <si>
    <t>換機油</t>
    <phoneticPr fontId="1" type="noConversion"/>
  </si>
  <si>
    <t>洗車</t>
    <phoneticPr fontId="1" type="noConversion"/>
  </si>
  <si>
    <t>總里程</t>
    <phoneticPr fontId="1" type="noConversion"/>
  </si>
  <si>
    <t>修尾燈</t>
    <phoneticPr fontId="1" type="noConversion"/>
  </si>
  <si>
    <t>換後煞 油門線 汽油幫補</t>
    <phoneticPr fontId="1" type="noConversion"/>
  </si>
  <si>
    <t>洗車</t>
    <phoneticPr fontId="1" type="noConversion"/>
  </si>
  <si>
    <t>改裝排氣管</t>
    <phoneticPr fontId="1" type="noConversion"/>
  </si>
  <si>
    <t>消音塞</t>
    <phoneticPr fontId="1" type="noConversion"/>
  </si>
  <si>
    <t>換油換15齒換拉桿</t>
    <phoneticPr fontId="1" type="noConversion"/>
  </si>
  <si>
    <t>洗車</t>
    <phoneticPr fontId="1" type="noConversion"/>
  </si>
  <si>
    <t>卡點西德</t>
    <phoneticPr fontId="1" type="noConversion"/>
  </si>
  <si>
    <t>換機油 17齒</t>
    <phoneticPr fontId="1" type="noConversion"/>
  </si>
  <si>
    <t>日期</t>
    <phoneticPr fontId="1" type="noConversion"/>
  </si>
  <si>
    <t>充電插座</t>
    <phoneticPr fontId="1" type="noConversion"/>
  </si>
  <si>
    <t>買8罐機油</t>
    <phoneticPr fontId="1" type="noConversion"/>
  </si>
  <si>
    <t>停車費</t>
    <phoneticPr fontId="1" type="noConversion"/>
  </si>
  <si>
    <t>停車費</t>
    <phoneticPr fontId="1" type="noConversion"/>
  </si>
  <si>
    <t>總里程</t>
    <phoneticPr fontId="1" type="noConversion"/>
  </si>
  <si>
    <t>酷龍油錢</t>
    <phoneticPr fontId="1" type="noConversion"/>
  </si>
  <si>
    <t>金額</t>
    <phoneticPr fontId="1" type="noConversion"/>
  </si>
  <si>
    <t>綁繩</t>
    <phoneticPr fontId="1" type="noConversion"/>
  </si>
  <si>
    <t>CR8EGP火星塞</t>
    <phoneticPr fontId="1" type="noConversion"/>
  </si>
  <si>
    <t>換機油</t>
    <phoneticPr fontId="1" type="noConversion"/>
  </si>
  <si>
    <t>總里程</t>
    <phoneticPr fontId="1" type="noConversion"/>
  </si>
  <si>
    <t>大保養</t>
    <phoneticPr fontId="1" type="noConversion"/>
  </si>
  <si>
    <t>洗車</t>
    <phoneticPr fontId="1" type="noConversion"/>
  </si>
  <si>
    <t>未加裝防燙蓋</t>
    <phoneticPr fontId="1" type="noConversion"/>
  </si>
  <si>
    <t>闖紅燈</t>
    <phoneticPr fontId="1" type="noConversion"/>
  </si>
  <si>
    <t>H7燈泡</t>
    <phoneticPr fontId="1" type="noConversion"/>
  </si>
  <si>
    <t>RK428XSO油封鍊條</t>
    <phoneticPr fontId="1" type="noConversion"/>
  </si>
  <si>
    <t>六片六離合器</t>
    <phoneticPr fontId="1" type="noConversion"/>
  </si>
  <si>
    <t>違停罰單</t>
    <phoneticPr fontId="1" type="noConversion"/>
  </si>
  <si>
    <t>磁鐵螺絲</t>
    <phoneticPr fontId="1" type="noConversion"/>
  </si>
  <si>
    <t>積碳清潔劑</t>
    <phoneticPr fontId="1" type="noConversion"/>
  </si>
  <si>
    <t>油箱網</t>
    <phoneticPr fontId="1" type="noConversion"/>
  </si>
  <si>
    <t>離合器線</t>
    <phoneticPr fontId="1" type="noConversion"/>
  </si>
  <si>
    <t>後照鏡</t>
    <phoneticPr fontId="1" type="noConversion"/>
  </si>
  <si>
    <t>洗車</t>
    <phoneticPr fontId="1" type="noConversion"/>
  </si>
  <si>
    <t>估價</t>
    <phoneticPr fontId="1" type="noConversion"/>
  </si>
  <si>
    <t>裝離合鍊條</t>
    <phoneticPr fontId="1" type="noConversion"/>
  </si>
  <si>
    <t>換機油</t>
    <phoneticPr fontId="1" type="noConversion"/>
  </si>
  <si>
    <t>停車費</t>
    <phoneticPr fontId="1" type="noConversion"/>
  </si>
  <si>
    <t>隔熱墊</t>
    <phoneticPr fontId="1" type="noConversion"/>
  </si>
  <si>
    <t>狼叔神油</t>
    <phoneticPr fontId="1" type="noConversion"/>
  </si>
  <si>
    <t>矽油</t>
    <phoneticPr fontId="1" type="noConversion"/>
  </si>
  <si>
    <t>刷子</t>
    <phoneticPr fontId="1" type="noConversion"/>
  </si>
  <si>
    <t>火星塞</t>
    <phoneticPr fontId="1" type="noConversion"/>
  </si>
  <si>
    <t>風扇</t>
    <phoneticPr fontId="1" type="noConversion"/>
  </si>
  <si>
    <t>停車費</t>
    <phoneticPr fontId="1" type="noConversion"/>
  </si>
  <si>
    <t>齒輪油</t>
    <phoneticPr fontId="1" type="noConversion"/>
  </si>
  <si>
    <t>洗車</t>
    <phoneticPr fontId="1" type="noConversion"/>
  </si>
  <si>
    <t>停車費</t>
    <phoneticPr fontId="1" type="noConversion"/>
  </si>
  <si>
    <t>CVK26</t>
    <phoneticPr fontId="1" type="noConversion"/>
  </si>
  <si>
    <t>齒輪油</t>
    <phoneticPr fontId="1" type="noConversion"/>
  </si>
  <si>
    <t>排氣管</t>
    <phoneticPr fontId="1" type="noConversion"/>
  </si>
  <si>
    <t>排氣管施工</t>
    <phoneticPr fontId="1" type="noConversion"/>
  </si>
  <si>
    <t>換機油</t>
    <phoneticPr fontId="1" type="noConversion"/>
  </si>
  <si>
    <t>換整流器</t>
    <phoneticPr fontId="1" type="noConversion"/>
  </si>
  <si>
    <t>電池</t>
    <phoneticPr fontId="1" type="noConversion"/>
  </si>
  <si>
    <t>燃料稅</t>
    <phoneticPr fontId="1" type="noConversion"/>
  </si>
  <si>
    <t>停車費</t>
    <phoneticPr fontId="1" type="noConversion"/>
  </si>
  <si>
    <t>喇叭</t>
    <phoneticPr fontId="1" type="noConversion"/>
  </si>
  <si>
    <t>換機油</t>
    <phoneticPr fontId="1" type="noConversion"/>
  </si>
  <si>
    <t>煤油</t>
    <phoneticPr fontId="1" type="noConversion"/>
  </si>
  <si>
    <t>換機油</t>
    <phoneticPr fontId="1" type="noConversion"/>
  </si>
  <si>
    <t>燃料稅</t>
    <phoneticPr fontId="1" type="noConversion"/>
  </si>
  <si>
    <t>化清劑</t>
    <phoneticPr fontId="1" type="noConversion"/>
  </si>
  <si>
    <t>酷龍高流量空氣濾芯</t>
    <phoneticPr fontId="1" type="noConversion"/>
  </si>
  <si>
    <t>CB400排氣管 輪框貼紙</t>
    <phoneticPr fontId="1" type="noConversion"/>
  </si>
  <si>
    <t>公升</t>
  </si>
  <si>
    <t>油價</t>
    <phoneticPr fontId="1" type="noConversion"/>
  </si>
  <si>
    <t>制止器 開罐器 導輪</t>
    <phoneticPr fontId="1" type="noConversion"/>
  </si>
  <si>
    <t>省力省升桿</t>
    <phoneticPr fontId="1" type="noConversion"/>
  </si>
  <si>
    <t>離合器拆裝工資</t>
    <phoneticPr fontId="1" type="noConversion"/>
  </si>
  <si>
    <t>換機油 15110km</t>
    <phoneticPr fontId="1" type="noConversion"/>
  </si>
  <si>
    <t>前剎來令片</t>
    <phoneticPr fontId="1" type="noConversion"/>
  </si>
  <si>
    <t>MC50 130/70/17"</t>
    <phoneticPr fontId="1" type="noConversion"/>
  </si>
  <si>
    <t>5*5100 10W40</t>
    <phoneticPr fontId="1" type="noConversion"/>
  </si>
  <si>
    <t>換機油 齒輪油</t>
    <phoneticPr fontId="1" type="noConversion"/>
  </si>
  <si>
    <t>買機油</t>
    <phoneticPr fontId="1" type="noConversion"/>
  </si>
  <si>
    <t>換機油</t>
    <phoneticPr fontId="1" type="noConversion"/>
  </si>
  <si>
    <t>停車費</t>
    <phoneticPr fontId="1" type="noConversion"/>
  </si>
  <si>
    <t>防寒手套</t>
    <phoneticPr fontId="1" type="noConversion"/>
  </si>
  <si>
    <t>防摔手套</t>
    <phoneticPr fontId="1" type="noConversion"/>
  </si>
  <si>
    <t>3/4安全帽</t>
    <phoneticPr fontId="1" type="noConversion"/>
  </si>
  <si>
    <t>全罩可樂安全帽</t>
    <phoneticPr fontId="1" type="noConversion"/>
  </si>
  <si>
    <t>停車費</t>
    <phoneticPr fontId="1" type="noConversion"/>
  </si>
  <si>
    <t>換機油 齒輪油</t>
    <phoneticPr fontId="1" type="noConversion"/>
  </si>
  <si>
    <t>普利珠11g</t>
    <phoneticPr fontId="1" type="noConversion"/>
  </si>
  <si>
    <t>CSW1 後輪</t>
    <phoneticPr fontId="1" type="noConversion"/>
  </si>
  <si>
    <t>打蠟海綿</t>
    <phoneticPr fontId="1" type="noConversion"/>
  </si>
  <si>
    <t>2017分隔線</t>
    <phoneticPr fontId="1" type="noConversion"/>
  </si>
  <si>
    <t>短里程</t>
    <phoneticPr fontId="1" type="noConversion"/>
  </si>
  <si>
    <t>車禍賠償金</t>
    <phoneticPr fontId="1" type="noConversion"/>
  </si>
  <si>
    <t>MC50 前輪 110/80/17</t>
    <phoneticPr fontId="1" type="noConversion"/>
  </si>
  <si>
    <t>洗車</t>
    <phoneticPr fontId="1" type="noConversion"/>
  </si>
  <si>
    <t>更換大彈簧</t>
    <phoneticPr fontId="1" type="noConversion"/>
  </si>
  <si>
    <t>皓月230國際五檔平衡軸引擎</t>
    <phoneticPr fontId="1" type="noConversion"/>
  </si>
  <si>
    <t>燒排氣管</t>
    <phoneticPr fontId="1" type="noConversion"/>
  </si>
  <si>
    <t>耐熱漆</t>
    <phoneticPr fontId="1" type="noConversion"/>
  </si>
  <si>
    <t>雨衣</t>
    <phoneticPr fontId="1" type="noConversion"/>
  </si>
  <si>
    <t>引擎運費</t>
    <phoneticPr fontId="1" type="noConversion"/>
  </si>
  <si>
    <t>防燙蓋</t>
    <phoneticPr fontId="1" type="noConversion"/>
  </si>
  <si>
    <t>PZ30B化油器</t>
    <phoneticPr fontId="1" type="noConversion"/>
  </si>
  <si>
    <t>強制險 第三方保費</t>
  </si>
  <si>
    <t>化油器墊片</t>
    <phoneticPr fontId="1" type="noConversion"/>
  </si>
  <si>
    <t>束環 2"</t>
    <phoneticPr fontId="1" type="noConversion"/>
  </si>
  <si>
    <t>酸性矽利康</t>
    <phoneticPr fontId="1" type="noConversion"/>
  </si>
  <si>
    <t>高流量香菇頭</t>
    <phoneticPr fontId="1" type="noConversion"/>
  </si>
  <si>
    <t>轉速錶</t>
    <phoneticPr fontId="1" type="noConversion"/>
  </si>
  <si>
    <t>化油器墊片運費</t>
    <phoneticPr fontId="1" type="noConversion"/>
  </si>
  <si>
    <t>酷龍</t>
    <phoneticPr fontId="1" type="noConversion"/>
  </si>
  <si>
    <t>公里成本</t>
    <phoneticPr fontId="1" type="noConversion"/>
  </si>
  <si>
    <t>行駛里程</t>
    <phoneticPr fontId="1" type="noConversion"/>
  </si>
  <si>
    <t>總里程</t>
    <phoneticPr fontId="1" type="noConversion"/>
  </si>
  <si>
    <t>保養花費</t>
    <phoneticPr fontId="1" type="noConversion"/>
  </si>
  <si>
    <t>油錢</t>
    <phoneticPr fontId="1" type="noConversion"/>
  </si>
  <si>
    <t>運費</t>
    <phoneticPr fontId="1" type="noConversion"/>
  </si>
  <si>
    <t>引擎工資</t>
    <phoneticPr fontId="1" type="noConversion"/>
  </si>
  <si>
    <t>elf 10w50</t>
    <phoneticPr fontId="1" type="noConversion"/>
  </si>
  <si>
    <t>換機油</t>
    <phoneticPr fontId="1" type="noConversion"/>
  </si>
  <si>
    <t>違停罰單</t>
    <phoneticPr fontId="1" type="noConversion"/>
  </si>
  <si>
    <t>轉速表</t>
    <phoneticPr fontId="1" type="noConversion"/>
  </si>
  <si>
    <t>停車費</t>
    <phoneticPr fontId="1" type="noConversion"/>
  </si>
  <si>
    <t>停車費</t>
    <phoneticPr fontId="1" type="noConversion"/>
  </si>
  <si>
    <t>洗車</t>
    <phoneticPr fontId="3" type="noConversion"/>
  </si>
  <si>
    <t>換機油</t>
    <phoneticPr fontId="1" type="noConversion"/>
  </si>
  <si>
    <t>未兩段左轉</t>
    <phoneticPr fontId="1" type="noConversion"/>
  </si>
  <si>
    <t>停車費</t>
    <phoneticPr fontId="1" type="noConversion"/>
  </si>
  <si>
    <t>洗車</t>
    <phoneticPr fontId="1" type="noConversion"/>
  </si>
  <si>
    <t>停車費</t>
    <phoneticPr fontId="1" type="noConversion"/>
  </si>
  <si>
    <t>換機油 煞車油</t>
    <phoneticPr fontId="1" type="noConversion"/>
  </si>
  <si>
    <t>停車費</t>
    <phoneticPr fontId="1" type="noConversion"/>
  </si>
  <si>
    <t>洗車</t>
    <phoneticPr fontId="1" type="noConversion"/>
  </si>
  <si>
    <t>停車費</t>
    <phoneticPr fontId="1" type="noConversion"/>
  </si>
  <si>
    <t>"19814"</t>
    <phoneticPr fontId="1" type="noConversion"/>
  </si>
  <si>
    <t>""</t>
    <phoneticPr fontId="1" type="noConversion"/>
  </si>
  <si>
    <t>""</t>
    <phoneticPr fontId="1" type="noConversion"/>
  </si>
  <si>
    <t>""</t>
    <phoneticPr fontId="1" type="noConversion"/>
  </si>
  <si>
    <t>換機油</t>
    <phoneticPr fontId="1" type="noConversion"/>
  </si>
  <si>
    <t>保險</t>
    <phoneticPr fontId="1" type="noConversion"/>
  </si>
  <si>
    <t>防燙蓋</t>
    <phoneticPr fontId="1" type="noConversion"/>
  </si>
  <si>
    <t>全取代電腦</t>
    <phoneticPr fontId="1" type="noConversion"/>
  </si>
  <si>
    <t>賠償金</t>
    <phoneticPr fontId="1" type="noConversion"/>
  </si>
  <si>
    <t>剎車皮</t>
    <phoneticPr fontId="1" type="noConversion"/>
  </si>
  <si>
    <t>鍊條油</t>
    <phoneticPr fontId="1" type="noConversion"/>
  </si>
  <si>
    <t>"20213"</t>
    <phoneticPr fontId="1" type="noConversion"/>
  </si>
  <si>
    <t>換後煞</t>
    <phoneticPr fontId="1" type="noConversion"/>
  </si>
  <si>
    <t>"20400"</t>
    <phoneticPr fontId="1" type="noConversion"/>
  </si>
  <si>
    <t>停車費</t>
    <phoneticPr fontId="1" type="noConversion"/>
  </si>
  <si>
    <t>換機油</t>
    <phoneticPr fontId="1" type="noConversion"/>
  </si>
  <si>
    <t>刷子</t>
    <phoneticPr fontId="1" type="noConversion"/>
  </si>
  <si>
    <t>洗車</t>
    <phoneticPr fontId="1" type="noConversion"/>
  </si>
  <si>
    <t>換前齒</t>
    <phoneticPr fontId="1" type="noConversion"/>
  </si>
  <si>
    <t>六段可調拉桿 後照鏡</t>
    <phoneticPr fontId="1" type="noConversion"/>
  </si>
  <si>
    <t>補土</t>
    <phoneticPr fontId="1" type="noConversion"/>
  </si>
  <si>
    <t>16前齒盤39後齒盤</t>
    <phoneticPr fontId="1" type="noConversion"/>
  </si>
  <si>
    <t>機油*5 elf 10w50</t>
    <phoneticPr fontId="1" type="noConversion"/>
  </si>
  <si>
    <t>工資</t>
    <phoneticPr fontId="1" type="noConversion"/>
  </si>
  <si>
    <t>停車費</t>
    <phoneticPr fontId="1" type="noConversion"/>
  </si>
  <si>
    <t>""</t>
    <phoneticPr fontId="1" type="noConversion"/>
  </si>
  <si>
    <t>""</t>
    <phoneticPr fontId="1" type="noConversion"/>
  </si>
  <si>
    <t>停車費</t>
    <phoneticPr fontId="1" type="noConversion"/>
  </si>
  <si>
    <t>停車費</t>
    <phoneticPr fontId="1" type="noConversion"/>
  </si>
  <si>
    <t>雨鞋</t>
    <phoneticPr fontId="1" type="noConversion"/>
  </si>
  <si>
    <t>2018分隔線</t>
  </si>
  <si>
    <t>2018分隔線</t>
    <phoneticPr fontId="1" type="noConversion"/>
  </si>
  <si>
    <t>換機油 Q扭線</t>
    <phoneticPr fontId="1" type="noConversion"/>
  </si>
  <si>
    <t>後車架</t>
    <phoneticPr fontId="1" type="noConversion"/>
  </si>
  <si>
    <t>CB400排氣管</t>
    <phoneticPr fontId="1" type="noConversion"/>
  </si>
  <si>
    <t xml:space="preserve">換機油 </t>
    <phoneticPr fontId="1" type="noConversion"/>
  </si>
  <si>
    <t>換汽油濾心 還有一顆超貴的CDI</t>
    <phoneticPr fontId="1" type="noConversion"/>
  </si>
  <si>
    <t>修高壓線圈頭</t>
    <phoneticPr fontId="1" type="noConversion"/>
  </si>
  <si>
    <t>焊接排氣管</t>
    <phoneticPr fontId="1" type="noConversion"/>
  </si>
  <si>
    <t>副場CDI</t>
    <phoneticPr fontId="1" type="noConversion"/>
  </si>
  <si>
    <t>洗車</t>
    <phoneticPr fontId="1" type="noConversion"/>
  </si>
  <si>
    <t>智能點火mini</t>
    <phoneticPr fontId="1" type="noConversion"/>
  </si>
  <si>
    <t>雨鞋</t>
    <phoneticPr fontId="1" type="noConversion"/>
  </si>
  <si>
    <t>電線接頭</t>
  </si>
  <si>
    <t>端子</t>
    <phoneticPr fontId="1" type="noConversion"/>
  </si>
  <si>
    <t xml:space="preserve">SJ4000 </t>
    <phoneticPr fontId="1" type="noConversion"/>
  </si>
  <si>
    <t>32G記憶體</t>
  </si>
  <si>
    <t>MAXXIS R1 140/70-17</t>
    <phoneticPr fontId="1" type="noConversion"/>
  </si>
  <si>
    <t>K-MAX 33L黑霧後箱</t>
    <phoneticPr fontId="1" type="noConversion"/>
  </si>
  <si>
    <t>""</t>
    <phoneticPr fontId="1" type="noConversion"/>
  </si>
  <si>
    <t>""</t>
    <phoneticPr fontId="1" type="noConversion"/>
  </si>
  <si>
    <t>阿瘦停車費</t>
    <phoneticPr fontId="1" type="noConversion"/>
  </si>
  <si>
    <t>裁鍊條</t>
    <phoneticPr fontId="1" type="noConversion"/>
  </si>
  <si>
    <t>SJ架子</t>
    <phoneticPr fontId="1" type="noConversion"/>
  </si>
  <si>
    <t>罰單</t>
    <phoneticPr fontId="1" type="noConversion"/>
  </si>
  <si>
    <t>換喇叭</t>
    <phoneticPr fontId="1" type="noConversion"/>
  </si>
  <si>
    <t>機油</t>
    <phoneticPr fontId="1" type="noConversion"/>
  </si>
  <si>
    <t>啟動繼電器</t>
    <phoneticPr fontId="1" type="noConversion"/>
  </si>
  <si>
    <t>換皮帶</t>
    <phoneticPr fontId="1" type="noConversion"/>
  </si>
  <si>
    <t>排氣管運費</t>
    <phoneticPr fontId="1" type="noConversion"/>
  </si>
  <si>
    <t>岐管</t>
    <phoneticPr fontId="1" type="noConversion"/>
  </si>
  <si>
    <t>油箱墊圈</t>
    <phoneticPr fontId="1" type="noConversion"/>
  </si>
  <si>
    <t>FCC離合器片</t>
    <phoneticPr fontId="1" type="noConversion"/>
  </si>
  <si>
    <t>前叉彈簧</t>
    <phoneticPr fontId="1" type="noConversion"/>
  </si>
  <si>
    <t>墊片紙</t>
    <phoneticPr fontId="1" type="noConversion"/>
  </si>
  <si>
    <t>油箱網</t>
    <phoneticPr fontId="1" type="noConversion"/>
  </si>
  <si>
    <t>岐管運費</t>
    <phoneticPr fontId="1" type="noConversion"/>
  </si>
  <si>
    <t>酷龍前剎離合器剎車油</t>
    <phoneticPr fontId="1" type="noConversion"/>
  </si>
  <si>
    <t>蠍管運費</t>
    <phoneticPr fontId="1" type="noConversion"/>
  </si>
  <si>
    <t>空濾箱</t>
    <phoneticPr fontId="1" type="noConversion"/>
  </si>
  <si>
    <t>""</t>
    <phoneticPr fontId="1" type="noConversion"/>
  </si>
  <si>
    <t>""</t>
    <phoneticPr fontId="1" type="noConversion"/>
  </si>
  <si>
    <t>焊接排氣管SB300</t>
    <phoneticPr fontId="1" type="noConversion"/>
  </si>
  <si>
    <t>""</t>
    <phoneticPr fontId="1" type="noConversion"/>
  </si>
  <si>
    <t>換機油墊圈腳踏</t>
    <phoneticPr fontId="1" type="noConversion"/>
  </si>
  <si>
    <t>引擎零件</t>
    <phoneticPr fontId="1" type="noConversion"/>
  </si>
  <si>
    <t>停車費</t>
    <phoneticPr fontId="1" type="noConversion"/>
  </si>
  <si>
    <t>燃料稅</t>
    <phoneticPr fontId="1" type="noConversion"/>
  </si>
  <si>
    <t>高手前剎車皮</t>
    <phoneticPr fontId="1" type="noConversion"/>
  </si>
  <si>
    <t>飲料杯架</t>
    <phoneticPr fontId="1" type="noConversion"/>
  </si>
  <si>
    <t>EK428H132L</t>
    <phoneticPr fontId="1" type="noConversion"/>
  </si>
  <si>
    <t>酷龍原廠後齒盤</t>
    <phoneticPr fontId="1" type="noConversion"/>
  </si>
  <si>
    <t>後照鏡</t>
    <phoneticPr fontId="1" type="noConversion"/>
  </si>
  <si>
    <t>原廠腳踏</t>
    <phoneticPr fontId="1" type="noConversion"/>
  </si>
  <si>
    <t>酷龍節流閥</t>
    <phoneticPr fontId="1" type="noConversion"/>
  </si>
  <si>
    <t>蝸牛喇叭</t>
    <phoneticPr fontId="1" type="noConversion"/>
  </si>
  <si>
    <t>側柱</t>
    <phoneticPr fontId="1" type="noConversion"/>
  </si>
  <si>
    <t>前剎車皮</t>
    <phoneticPr fontId="1" type="noConversion"/>
  </si>
  <si>
    <t>握把橡膠</t>
    <phoneticPr fontId="1" type="noConversion"/>
  </si>
  <si>
    <t>前剎彈簧+換油</t>
    <phoneticPr fontId="1" type="noConversion"/>
  </si>
  <si>
    <t>板手 套筒板手</t>
    <phoneticPr fontId="1" type="noConversion"/>
  </si>
  <si>
    <t>化油器端子</t>
    <phoneticPr fontId="1" type="noConversion"/>
  </si>
  <si>
    <t>CVK26.5加速泵浦</t>
    <phoneticPr fontId="1" type="noConversion"/>
  </si>
  <si>
    <t>機油*5</t>
    <phoneticPr fontId="1" type="noConversion"/>
  </si>
  <si>
    <t>噴油嘴運費</t>
    <phoneticPr fontId="1" type="noConversion"/>
  </si>
  <si>
    <t>剎車燈</t>
    <phoneticPr fontId="1" type="noConversion"/>
  </si>
  <si>
    <t>一字絲起子</t>
    <phoneticPr fontId="1" type="noConversion"/>
  </si>
  <si>
    <t>CDI</t>
    <phoneticPr fontId="1" type="noConversion"/>
  </si>
  <si>
    <t>包坐墊</t>
    <phoneticPr fontId="1" type="noConversion"/>
  </si>
  <si>
    <t>265mm西摩塔全可調避震</t>
    <phoneticPr fontId="1" type="noConversion"/>
  </si>
  <si>
    <t>瑪吉斯R1 110/70/17</t>
    <phoneticPr fontId="1" type="noConversion"/>
  </si>
  <si>
    <t>刷子海綿</t>
    <phoneticPr fontId="1" type="noConversion"/>
  </si>
  <si>
    <t>洗車</t>
    <phoneticPr fontId="1" type="noConversion"/>
  </si>
  <si>
    <t>CVK副油嘴#38</t>
    <phoneticPr fontId="1" type="noConversion"/>
  </si>
  <si>
    <t>機車椅墊</t>
    <phoneticPr fontId="1" type="noConversion"/>
  </si>
  <si>
    <t>火星塞CR7E</t>
    <phoneticPr fontId="1" type="noConversion"/>
  </si>
  <si>
    <t>板手兩隻(梅花)</t>
    <phoneticPr fontId="1" type="noConversion"/>
  </si>
  <si>
    <t>照後鏡</t>
    <phoneticPr fontId="1" type="noConversion"/>
  </si>
  <si>
    <t>化清劑</t>
    <phoneticPr fontId="1" type="noConversion"/>
  </si>
  <si>
    <t>矽利康</t>
    <phoneticPr fontId="1" type="noConversion"/>
  </si>
  <si>
    <t>矽利康槍</t>
    <phoneticPr fontId="1" type="noConversion"/>
  </si>
  <si>
    <t>油門線*2</t>
    <phoneticPr fontId="1" type="noConversion"/>
  </si>
  <si>
    <t>CVK噴油嘴110~130*8</t>
    <phoneticPr fontId="1" type="noConversion"/>
  </si>
  <si>
    <t>PZ30B化油器主噴油嘴108~130*7</t>
    <phoneticPr fontId="1" type="noConversion"/>
  </si>
  <si>
    <t>PZ30B</t>
    <phoneticPr fontId="1" type="noConversion"/>
  </si>
  <si>
    <t>CVK26</t>
    <phoneticPr fontId="1" type="noConversion"/>
  </si>
  <si>
    <t>CVK26</t>
    <phoneticPr fontId="1" type="noConversion"/>
  </si>
  <si>
    <t>機油ELF10W40*5</t>
    <phoneticPr fontId="1" type="noConversion"/>
  </si>
  <si>
    <t>換機油</t>
    <phoneticPr fontId="1" type="noConversion"/>
  </si>
  <si>
    <t>輕檔車車聚門票</t>
    <phoneticPr fontId="1" type="noConversion"/>
  </si>
  <si>
    <t>洗車</t>
    <phoneticPr fontId="1" type="noConversion"/>
  </si>
  <si>
    <t>停車費</t>
    <phoneticPr fontId="1" type="noConversion"/>
  </si>
  <si>
    <t>2019分隔線</t>
    <phoneticPr fontId="1" type="noConversion"/>
  </si>
  <si>
    <t>安全帽帽鏡</t>
    <phoneticPr fontId="1" type="noConversion"/>
  </si>
  <si>
    <t>電池 油錶浮筒</t>
    <phoneticPr fontId="1" type="noConversion"/>
  </si>
  <si>
    <t>大野狼</t>
    <phoneticPr fontId="1" type="noConversion"/>
  </si>
  <si>
    <t>野狼設定費</t>
    <phoneticPr fontId="1" type="noConversion"/>
  </si>
  <si>
    <t>機油TOTAL SPORT+ 10W40</t>
    <phoneticPr fontId="1" type="noConversion"/>
  </si>
  <si>
    <t>野狼領牌保險</t>
    <phoneticPr fontId="1" type="noConversion"/>
  </si>
  <si>
    <t>換機油</t>
    <phoneticPr fontId="1" type="noConversion"/>
  </si>
  <si>
    <t>罰單</t>
    <phoneticPr fontId="1" type="noConversion"/>
  </si>
  <si>
    <t>2016分隔線</t>
    <phoneticPr fontId="1" type="noConversion"/>
  </si>
  <si>
    <t>2019分隔線</t>
    <phoneticPr fontId="1" type="noConversion"/>
  </si>
  <si>
    <t>繼電器 前煞來令片</t>
    <phoneticPr fontId="1" type="noConversion"/>
  </si>
  <si>
    <t>2016分隔線</t>
    <phoneticPr fontId="1" type="noConversion"/>
  </si>
  <si>
    <t>""</t>
    <phoneticPr fontId="1" type="noConversion"/>
  </si>
  <si>
    <t>龍頭滾針軸承</t>
    <phoneticPr fontId="1" type="noConversion"/>
  </si>
  <si>
    <t>雪鐵龍避震器油</t>
    <phoneticPr fontId="1" type="noConversion"/>
  </si>
  <si>
    <t>油箱防滑貼</t>
    <phoneticPr fontId="1" type="noConversion"/>
  </si>
  <si>
    <t>MDC1776第三方保險</t>
    <phoneticPr fontId="1" type="noConversion"/>
  </si>
  <si>
    <t>1元可跑</t>
    <phoneticPr fontId="1" type="noConversion"/>
  </si>
  <si>
    <t>Km/L</t>
    <phoneticPr fontId="1" type="noConversion"/>
  </si>
  <si>
    <t>車貸</t>
    <phoneticPr fontId="1" type="noConversion"/>
  </si>
  <si>
    <t>前碟盤 來令片 前叉油封土封</t>
    <phoneticPr fontId="1" type="noConversion"/>
  </si>
  <si>
    <t>洗車</t>
    <phoneticPr fontId="1" type="noConversion"/>
  </si>
  <si>
    <t>強制險</t>
    <phoneticPr fontId="1" type="noConversion"/>
  </si>
  <si>
    <t>車貸</t>
    <phoneticPr fontId="1" type="noConversion"/>
  </si>
  <si>
    <t>賠償金</t>
    <phoneticPr fontId="1" type="noConversion"/>
  </si>
  <si>
    <t>洗車精</t>
    <phoneticPr fontId="1" type="noConversion"/>
  </si>
  <si>
    <t>輪框清洗劑</t>
    <phoneticPr fontId="1" type="noConversion"/>
  </si>
  <si>
    <t>洗車</t>
    <phoneticPr fontId="1" type="noConversion"/>
  </si>
  <si>
    <t>貨架</t>
    <phoneticPr fontId="1" type="noConversion"/>
  </si>
  <si>
    <t>洗車</t>
    <phoneticPr fontId="1" type="noConversion"/>
  </si>
  <si>
    <t>前齒盤焊接</t>
    <phoneticPr fontId="1" type="noConversion"/>
  </si>
  <si>
    <t>換方向燈 照後鏡</t>
    <phoneticPr fontId="1" type="noConversion"/>
  </si>
  <si>
    <t>汽油添加劑</t>
  </si>
  <si>
    <t>汽油添加劑</t>
    <phoneticPr fontId="1" type="noConversion"/>
  </si>
  <si>
    <t>汽油添加劑</t>
    <phoneticPr fontId="1" type="noConversion"/>
  </si>
  <si>
    <t>車貸</t>
    <phoneticPr fontId="1" type="noConversion"/>
  </si>
  <si>
    <t>酷龍原廠排氣管</t>
    <phoneticPr fontId="1" type="noConversion"/>
  </si>
  <si>
    <t>導鍊塊 汽門間隙</t>
    <phoneticPr fontId="1" type="noConversion"/>
  </si>
  <si>
    <t>換機油</t>
    <phoneticPr fontId="1" type="noConversion"/>
  </si>
  <si>
    <t>換機油</t>
    <phoneticPr fontId="1" type="noConversion"/>
  </si>
  <si>
    <t>停車費</t>
    <phoneticPr fontId="1" type="noConversion"/>
  </si>
  <si>
    <t>車貸</t>
    <phoneticPr fontId="1" type="noConversion"/>
  </si>
  <si>
    <t>CVK26.5加速泵浦</t>
    <phoneticPr fontId="1" type="noConversion"/>
  </si>
  <si>
    <t>3/4內襯</t>
    <phoneticPr fontId="1" type="noConversion"/>
  </si>
  <si>
    <t>ZS1600全罩安全帽</t>
    <phoneticPr fontId="1" type="noConversion"/>
  </si>
  <si>
    <t>補胎</t>
    <phoneticPr fontId="1" type="noConversion"/>
  </si>
  <si>
    <t>啟動馬達</t>
    <phoneticPr fontId="1" type="noConversion"/>
  </si>
  <si>
    <t>""</t>
    <phoneticPr fontId="1" type="noConversion"/>
  </si>
  <si>
    <t>停車費</t>
    <phoneticPr fontId="1" type="noConversion"/>
  </si>
  <si>
    <t>""</t>
    <phoneticPr fontId="1" type="noConversion"/>
  </si>
  <si>
    <t>汽油精</t>
    <phoneticPr fontId="1" type="noConversion"/>
  </si>
  <si>
    <t>換機油</t>
    <phoneticPr fontId="1" type="noConversion"/>
  </si>
  <si>
    <t>車貸</t>
    <phoneticPr fontId="1" type="noConversion"/>
  </si>
  <si>
    <t>車貸</t>
    <phoneticPr fontId="1" type="noConversion"/>
  </si>
  <si>
    <t>換機油</t>
    <phoneticPr fontId="1" type="noConversion"/>
  </si>
  <si>
    <t>恐龍192</t>
    <phoneticPr fontId="1" type="noConversion"/>
  </si>
  <si>
    <t>TOTAL HI PERF 4T SPORT 10W40*3</t>
    <phoneticPr fontId="1" type="noConversion"/>
  </si>
  <si>
    <t>RK03鍊條蠟</t>
    <phoneticPr fontId="1" type="noConversion"/>
  </si>
  <si>
    <t>洗車</t>
    <phoneticPr fontId="1" type="noConversion"/>
  </si>
  <si>
    <t>強制險</t>
    <phoneticPr fontId="1" type="noConversion"/>
  </si>
  <si>
    <t>賣車</t>
    <phoneticPr fontId="1" type="noConversion"/>
  </si>
  <si>
    <t>運費</t>
    <phoneticPr fontId="1" type="noConversion"/>
  </si>
  <si>
    <t>換機油</t>
    <phoneticPr fontId="1" type="noConversion"/>
  </si>
  <si>
    <t>yamaha鍊條油</t>
    <phoneticPr fontId="1" type="noConversion"/>
  </si>
  <si>
    <t>保險</t>
    <phoneticPr fontId="1" type="noConversion"/>
  </si>
  <si>
    <t>2020分隔線</t>
  </si>
  <si>
    <t>花費金額</t>
    <phoneticPr fontId="1" type="noConversion"/>
  </si>
  <si>
    <t>大野狼SB300CR油錢</t>
    <phoneticPr fontId="1" type="noConversion"/>
  </si>
  <si>
    <t>發財高手150油錢</t>
    <phoneticPr fontId="1" type="noConversion"/>
  </si>
  <si>
    <t>金額</t>
    <phoneticPr fontId="1" type="noConversion"/>
  </si>
  <si>
    <t>短里程</t>
    <phoneticPr fontId="1" type="noConversion"/>
  </si>
  <si>
    <t>Km/L</t>
    <phoneticPr fontId="1" type="noConversion"/>
  </si>
  <si>
    <t>Km/$</t>
    <phoneticPr fontId="1" type="noConversion"/>
  </si>
  <si>
    <t>金額</t>
    <phoneticPr fontId="1" type="noConversion"/>
  </si>
  <si>
    <t>油價</t>
    <phoneticPr fontId="1" type="noConversion"/>
  </si>
  <si>
    <t>2019分隔線</t>
    <phoneticPr fontId="1" type="noConversion"/>
  </si>
  <si>
    <t>2016分隔線</t>
    <phoneticPr fontId="1" type="noConversion"/>
  </si>
  <si>
    <t>2020分隔線</t>
    <phoneticPr fontId="1" type="noConversion"/>
  </si>
  <si>
    <t>2017分隔線</t>
    <phoneticPr fontId="1" type="noConversion"/>
  </si>
  <si>
    <t>總里程</t>
    <phoneticPr fontId="1" type="noConversion"/>
  </si>
  <si>
    <t>保養花費</t>
    <phoneticPr fontId="1" type="noConversion"/>
  </si>
  <si>
    <t>油錢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</si>
</sst>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m&quot;月&quot;d&quot;日&quot;"/>
    <numFmt numFmtId="177" formatCode="0.0"/>
    <numFmt numFmtId="178" formatCode="0.00_);[Red]\(0.00\)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rgb="FF666666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b/>
      <sz val="12"/>
      <color rgb="FFC00000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176" fontId="4" fillId="0" borderId="0" xfId="0" applyNumberFormat="1" applyFont="1" applyFill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Fill="1">
      <alignment vertical="center"/>
    </xf>
    <xf numFmtId="0" fontId="5" fillId="0" borderId="0" xfId="0" applyFont="1" applyFill="1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NumberFormat="1" applyFont="1" applyFill="1">
      <alignment vertical="center"/>
    </xf>
    <xf numFmtId="176" fontId="5" fillId="0" borderId="0" xfId="0" applyNumberFormat="1" applyFont="1" applyAlignment="1"/>
    <xf numFmtId="0" fontId="5" fillId="0" borderId="0" xfId="0" applyFont="1" applyAlignment="1"/>
    <xf numFmtId="0" fontId="5" fillId="2" borderId="0" xfId="0" applyFont="1" applyFill="1">
      <alignment vertical="center"/>
    </xf>
    <xf numFmtId="176" fontId="5" fillId="2" borderId="0" xfId="0" applyNumberFormat="1" applyFont="1" applyFill="1">
      <alignment vertical="center"/>
    </xf>
    <xf numFmtId="0" fontId="5" fillId="0" borderId="0" xfId="0" quotePrefix="1" applyFont="1" applyFill="1">
      <alignment vertical="center"/>
    </xf>
    <xf numFmtId="0" fontId="5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NumberFormat="1" applyFont="1">
      <alignment vertical="center"/>
    </xf>
    <xf numFmtId="2" fontId="5" fillId="0" borderId="0" xfId="0" applyNumberFormat="1" applyFont="1" applyFill="1">
      <alignment vertical="center"/>
    </xf>
    <xf numFmtId="2" fontId="5" fillId="0" borderId="0" xfId="1" applyNumberFormat="1" applyFont="1" applyFill="1">
      <alignment vertical="center"/>
    </xf>
    <xf numFmtId="2" fontId="5" fillId="2" borderId="0" xfId="0" applyNumberFormat="1" applyFont="1" applyFill="1">
      <alignment vertical="center"/>
    </xf>
    <xf numFmtId="2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2" fontId="8" fillId="0" borderId="0" xfId="0" applyNumberFormat="1" applyFont="1" applyFill="1" applyAlignment="1">
      <alignment horizontal="center" vertical="center"/>
    </xf>
    <xf numFmtId="2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6" fontId="5" fillId="3" borderId="0" xfId="0" applyNumberFormat="1" applyFont="1" applyFill="1" applyAlignment="1">
      <alignment horizontal="center" vertical="center"/>
    </xf>
    <xf numFmtId="176" fontId="4" fillId="3" borderId="0" xfId="0" applyNumberFormat="1" applyFont="1" applyFill="1" applyAlignment="1">
      <alignment horizontal="center" vertical="center"/>
    </xf>
    <xf numFmtId="176" fontId="5" fillId="7" borderId="0" xfId="0" applyNumberFormat="1" applyFont="1" applyFill="1" applyAlignment="1">
      <alignment horizontal="center" vertical="center"/>
    </xf>
    <xf numFmtId="176" fontId="10" fillId="6" borderId="0" xfId="0" applyNumberFormat="1" applyFont="1" applyFill="1" applyAlignment="1">
      <alignment horizontal="center" vertical="center"/>
    </xf>
    <xf numFmtId="176" fontId="9" fillId="6" borderId="0" xfId="0" applyNumberFormat="1" applyFont="1" applyFill="1" applyAlignment="1">
      <alignment horizontal="center" vertical="center"/>
    </xf>
    <xf numFmtId="176" fontId="10" fillId="3" borderId="0" xfId="0" applyNumberFormat="1" applyFont="1" applyFill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178" fontId="5" fillId="0" borderId="0" xfId="0" applyNumberFormat="1" applyFo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0" xfId="0" applyNumberFormat="1" applyFont="1" applyFill="1" applyAlignment="1">
      <alignment horizontal="center" vertical="center"/>
    </xf>
    <xf numFmtId="178" fontId="8" fillId="0" borderId="0" xfId="0" applyNumberFormat="1" applyFont="1">
      <alignment vertical="center"/>
    </xf>
    <xf numFmtId="0" fontId="10" fillId="5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7" borderId="0" xfId="0" applyFont="1" applyFill="1" applyAlignment="1">
      <alignment vertical="center"/>
    </xf>
    <xf numFmtId="176" fontId="5" fillId="4" borderId="0" xfId="0" applyNumberFormat="1" applyFont="1" applyFill="1" applyAlignment="1">
      <alignment vertical="center"/>
    </xf>
    <xf numFmtId="176" fontId="5" fillId="7" borderId="0" xfId="0" applyNumberFormat="1" applyFont="1" applyFill="1" applyAlignme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7"/>
  <sheetViews>
    <sheetView tabSelected="1" zoomScaleNormal="100" workbookViewId="0">
      <selection activeCell="L3" sqref="L3"/>
    </sheetView>
  </sheetViews>
  <sheetFormatPr defaultRowHeight="16.2" x14ac:dyDescent="0.3"/>
  <cols>
    <col min="1" max="1" width="11.109375" style="1" customWidth="1"/>
    <col min="2" max="6" width="11.109375" style="2" customWidth="1"/>
    <col min="7" max="7" width="11.109375" style="3" customWidth="1"/>
    <col min="8" max="11" width="11.109375" style="2" customWidth="1"/>
    <col min="12" max="12" width="11.109375" style="3" customWidth="1"/>
    <col min="13" max="15" width="11.109375" style="2" customWidth="1"/>
    <col min="16" max="16" width="11.109375" style="4" customWidth="1"/>
    <col min="17" max="17" width="11.109375" style="3" customWidth="1"/>
    <col min="18" max="21" width="11.109375" style="2" customWidth="1"/>
    <col min="22" max="23" width="11.109375" style="4" customWidth="1"/>
    <col min="24" max="24" width="11.109375" style="5" customWidth="1"/>
    <col min="25" max="33" width="11.109375" style="2" customWidth="1"/>
    <col min="34" max="35" width="11.109375" customWidth="1"/>
    <col min="36" max="43" width="11.109375" style="2" customWidth="1"/>
    <col min="44" max="44" width="11.109375" customWidth="1"/>
    <col min="45" max="46" width="11.109375" style="4" customWidth="1"/>
    <col min="47" max="47" width="11.109375" style="5" customWidth="1"/>
    <col min="48" max="50" width="11.109375" style="2" customWidth="1"/>
    <col min="51" max="51" width="11.109375" customWidth="1"/>
    <col min="52" max="52" width="11.109375" style="2" customWidth="1"/>
    <col min="53" max="16384" width="8.88671875" style="2"/>
  </cols>
  <sheetData>
    <row r="1" spans="1:52" x14ac:dyDescent="0.3">
      <c r="A1" s="6"/>
      <c r="B1" s="7" t="s">
        <v>125</v>
      </c>
      <c r="C1" s="7" t="s">
        <v>124</v>
      </c>
      <c r="D1" s="7" t="s">
        <v>286</v>
      </c>
      <c r="E1" s="7" t="s">
        <v>287</v>
      </c>
      <c r="F1" s="7" t="s">
        <v>126</v>
      </c>
      <c r="G1" s="8" t="s">
        <v>127</v>
      </c>
      <c r="H1" s="7" t="s">
        <v>335</v>
      </c>
      <c r="I1" s="7" t="s">
        <v>123</v>
      </c>
    </row>
    <row r="2" spans="1:52" x14ac:dyDescent="0.3">
      <c r="A2" s="6" t="s">
        <v>122</v>
      </c>
      <c r="B2" s="9">
        <f>MAX(Z14:Z500)</f>
        <v>40452</v>
      </c>
      <c r="C2" s="9">
        <f>MAX(Z14:Z500)-8700</f>
        <v>31752</v>
      </c>
      <c r="D2" s="42">
        <v>1.1347809862070073</v>
      </c>
      <c r="E2" s="42">
        <v>30.142567541842968</v>
      </c>
      <c r="F2" s="32">
        <f>SUM(B14:B230)</f>
        <v>132215</v>
      </c>
      <c r="G2" s="9">
        <f>SUM(AB13:AB500)</f>
        <v>30514</v>
      </c>
      <c r="H2" s="31">
        <f>SUM(AB11,F2)</f>
        <v>162729</v>
      </c>
      <c r="I2" s="43">
        <f>SUM(H2/C2)</f>
        <v>5.125</v>
      </c>
    </row>
    <row r="3" spans="1:52" x14ac:dyDescent="0.3">
      <c r="A3" s="6"/>
      <c r="B3" s="7" t="s">
        <v>348</v>
      </c>
      <c r="D3" s="7" t="s">
        <v>286</v>
      </c>
      <c r="E3" s="7" t="s">
        <v>287</v>
      </c>
      <c r="F3" s="7" t="s">
        <v>349</v>
      </c>
      <c r="G3" s="8" t="s">
        <v>350</v>
      </c>
      <c r="H3" s="7" t="s">
        <v>335</v>
      </c>
      <c r="I3" s="7" t="s">
        <v>123</v>
      </c>
    </row>
    <row r="4" spans="1:52" x14ac:dyDescent="0.3">
      <c r="A4" s="6" t="s">
        <v>0</v>
      </c>
      <c r="B4" s="7">
        <v>24402</v>
      </c>
      <c r="D4" s="42">
        <v>0.9826586769410941</v>
      </c>
      <c r="E4" s="42">
        <v>24.909524133491747</v>
      </c>
      <c r="F4" s="32">
        <f>SUM(I14:I325)</f>
        <v>20475</v>
      </c>
      <c r="G4" s="19">
        <v>11003</v>
      </c>
      <c r="H4" s="45">
        <f>SUM(I11,AU11)</f>
        <v>31478</v>
      </c>
      <c r="I4" s="46">
        <f>SUM(H4/B4)</f>
        <v>1.289976231456438</v>
      </c>
    </row>
    <row r="5" spans="1:52" x14ac:dyDescent="0.3">
      <c r="A5" s="6" t="s">
        <v>271</v>
      </c>
      <c r="B5" s="7">
        <v>9739</v>
      </c>
      <c r="D5" s="42">
        <v>1.193312803349891</v>
      </c>
      <c r="E5" s="42">
        <v>33.490050698070021</v>
      </c>
      <c r="F5" s="32">
        <f>SUM(O15:O205)</f>
        <v>45181</v>
      </c>
      <c r="G5" s="19">
        <v>8310</v>
      </c>
      <c r="H5" s="45">
        <f>SUM(O11,AL11)</f>
        <v>53491</v>
      </c>
      <c r="I5" s="46">
        <f>SUM(H5/B5)</f>
        <v>5.4924530239244271</v>
      </c>
    </row>
    <row r="10" spans="1:52" s="24" customFormat="1" ht="32.25" customHeight="1" x14ac:dyDescent="0.3">
      <c r="A10" s="40" t="s">
        <v>1</v>
      </c>
      <c r="B10" s="40"/>
      <c r="C10" s="40"/>
      <c r="D10" s="40"/>
      <c r="E10" s="40"/>
      <c r="F10" s="40"/>
      <c r="G10" s="23"/>
      <c r="H10" s="39" t="s">
        <v>0</v>
      </c>
      <c r="I10" s="39"/>
      <c r="J10" s="39"/>
      <c r="K10" s="39"/>
      <c r="L10" s="39"/>
      <c r="N10" s="39" t="s">
        <v>271</v>
      </c>
      <c r="O10" s="39"/>
      <c r="P10" s="39"/>
      <c r="Q10" s="39"/>
      <c r="R10" s="39"/>
      <c r="T10" s="41" t="s">
        <v>6</v>
      </c>
      <c r="U10" s="41"/>
      <c r="V10" s="41"/>
      <c r="W10" s="41"/>
      <c r="X10" s="41"/>
      <c r="Z10" s="47" t="s">
        <v>29</v>
      </c>
      <c r="AA10" s="47"/>
      <c r="AB10" s="47"/>
      <c r="AC10" s="47"/>
      <c r="AD10" s="47"/>
      <c r="AE10" s="47"/>
      <c r="AF10" s="47"/>
      <c r="AG10" s="47"/>
      <c r="AJ10" s="47" t="s">
        <v>336</v>
      </c>
      <c r="AK10" s="47"/>
      <c r="AL10" s="47"/>
      <c r="AM10" s="47"/>
      <c r="AN10" s="47"/>
      <c r="AO10" s="47"/>
      <c r="AP10" s="47"/>
      <c r="AQ10" s="47"/>
      <c r="AS10" s="47" t="s">
        <v>337</v>
      </c>
      <c r="AT10" s="47"/>
      <c r="AU10" s="47"/>
      <c r="AV10" s="47"/>
      <c r="AW10" s="47"/>
      <c r="AX10" s="47"/>
      <c r="AY10" s="47"/>
      <c r="AZ10" s="47"/>
    </row>
    <row r="11" spans="1:52" s="19" customFormat="1" ht="24.75" customHeight="1" x14ac:dyDescent="0.3">
      <c r="A11" s="18"/>
      <c r="B11" s="21">
        <f>SUM(B14:B320)</f>
        <v>132215</v>
      </c>
      <c r="G11" s="20"/>
      <c r="H11" s="20"/>
      <c r="I11" s="21">
        <f>SUM(I14:I325)</f>
        <v>20475</v>
      </c>
      <c r="N11" s="20"/>
      <c r="O11" s="19">
        <f>SUM(O15:O205)</f>
        <v>45181</v>
      </c>
      <c r="R11" s="21"/>
      <c r="U11" s="19">
        <f>SUM(U14:U228)</f>
        <v>23518</v>
      </c>
      <c r="Z11" s="19">
        <f>MAX(Z14:Z500)</f>
        <v>40452</v>
      </c>
      <c r="AA11" s="20"/>
      <c r="AB11" s="19">
        <f>SUM(AB13:AB500)</f>
        <v>30514</v>
      </c>
      <c r="AC11" s="30">
        <f>AVERAGE(AC14:AC300)</f>
        <v>208.03355704697989</v>
      </c>
      <c r="AD11" s="30">
        <f>AVERAGE(AD14:AD994)</f>
        <v>26.692969696969676</v>
      </c>
      <c r="AE11" s="29">
        <f>SUM(AE14:AE170)</f>
        <v>1069.7560547780208</v>
      </c>
      <c r="AF11" s="42">
        <f>AVERAGE(AF14:AF300)</f>
        <v>30.142567541842968</v>
      </c>
      <c r="AG11" s="42">
        <f>AVERAGE(AG14:AG300)</f>
        <v>1.1347809862070073</v>
      </c>
      <c r="AJ11" s="19">
        <f>MAX(AJ14:AJ500)</f>
        <v>9739</v>
      </c>
      <c r="AK11" s="20"/>
      <c r="AL11" s="19">
        <f>SUM(AL14:AL300)</f>
        <v>8310</v>
      </c>
      <c r="AM11" s="30">
        <f>AVERAGE(AM14:AM300)</f>
        <v>241.29249999999996</v>
      </c>
      <c r="AN11" s="30">
        <f>AVERAGE(AN14:AN300)</f>
        <v>28.015151515151505</v>
      </c>
      <c r="AO11" s="29">
        <f>SUM(AO14:AO300)</f>
        <v>296.09201134548653</v>
      </c>
      <c r="AP11" s="42">
        <f>AVERAGE(AP14:AP300)</f>
        <v>33.490050698070021</v>
      </c>
      <c r="AQ11" s="42">
        <f>AVERAGE(AQ14:AQ300)</f>
        <v>1.193312803349891</v>
      </c>
      <c r="AS11" s="19">
        <f>MAX(AS14:AS500)</f>
        <v>24402</v>
      </c>
      <c r="AT11" s="22"/>
      <c r="AU11" s="19">
        <f>SUM(AU14:AU300)</f>
        <v>11003</v>
      </c>
      <c r="AW11" s="30">
        <f>AVERAGE(AW14:AW300)</f>
        <v>23.255172413793112</v>
      </c>
      <c r="AX11" s="29">
        <f>SUM(AX14:AX300)</f>
        <v>474.52219883979103</v>
      </c>
      <c r="AY11" s="42">
        <f>AVERAGE(AY14:AY300)</f>
        <v>24.909524133491747</v>
      </c>
      <c r="AZ11" s="42">
        <f>AVERAGE(AZ14:AZ300)</f>
        <v>0.9826586769410941</v>
      </c>
    </row>
    <row r="12" spans="1:52" s="19" customFormat="1" ht="29.25" customHeight="1" x14ac:dyDescent="0.3">
      <c r="A12" s="18" t="s">
        <v>2</v>
      </c>
      <c r="B12" s="19" t="s">
        <v>4</v>
      </c>
      <c r="C12" s="19" t="s">
        <v>3</v>
      </c>
      <c r="F12" s="19" t="s">
        <v>13</v>
      </c>
      <c r="G12" s="20"/>
      <c r="H12" s="20" t="s">
        <v>2</v>
      </c>
      <c r="I12" s="19" t="s">
        <v>4</v>
      </c>
      <c r="J12" s="19" t="s">
        <v>3</v>
      </c>
      <c r="L12" s="19" t="s">
        <v>34</v>
      </c>
      <c r="N12" s="20" t="s">
        <v>2</v>
      </c>
      <c r="O12" s="19" t="s">
        <v>4</v>
      </c>
      <c r="P12" s="19" t="s">
        <v>3</v>
      </c>
      <c r="R12" s="19" t="s">
        <v>13</v>
      </c>
      <c r="T12" s="20" t="s">
        <v>2</v>
      </c>
      <c r="U12" s="19" t="s">
        <v>4</v>
      </c>
      <c r="V12" s="19" t="s">
        <v>3</v>
      </c>
      <c r="Z12" s="21" t="s">
        <v>28</v>
      </c>
      <c r="AA12" s="20" t="s">
        <v>23</v>
      </c>
      <c r="AB12" s="21" t="s">
        <v>30</v>
      </c>
      <c r="AC12" s="19" t="s">
        <v>103</v>
      </c>
      <c r="AD12" s="19" t="s">
        <v>81</v>
      </c>
      <c r="AE12" s="21" t="s">
        <v>80</v>
      </c>
      <c r="AF12" s="19" t="s">
        <v>340</v>
      </c>
      <c r="AG12" s="19" t="s">
        <v>341</v>
      </c>
      <c r="AJ12" s="21" t="s">
        <v>28</v>
      </c>
      <c r="AK12" s="20" t="s">
        <v>2</v>
      </c>
      <c r="AL12" s="21" t="s">
        <v>338</v>
      </c>
      <c r="AM12" s="19" t="s">
        <v>339</v>
      </c>
      <c r="AN12" s="19" t="s">
        <v>81</v>
      </c>
      <c r="AO12" s="33" t="s">
        <v>80</v>
      </c>
      <c r="AP12" s="19" t="s">
        <v>340</v>
      </c>
      <c r="AQ12" s="19" t="s">
        <v>341</v>
      </c>
      <c r="AS12" s="21" t="s">
        <v>28</v>
      </c>
      <c r="AT12" s="22" t="s">
        <v>2</v>
      </c>
      <c r="AU12" s="19" t="s">
        <v>342</v>
      </c>
      <c r="AV12" s="19" t="s">
        <v>103</v>
      </c>
      <c r="AW12" s="19" t="s">
        <v>343</v>
      </c>
      <c r="AX12" s="33" t="s">
        <v>80</v>
      </c>
      <c r="AY12" s="19" t="s">
        <v>287</v>
      </c>
      <c r="AZ12" s="19" t="s">
        <v>341</v>
      </c>
    </row>
    <row r="13" spans="1:52" x14ac:dyDescent="0.3">
      <c r="A13" s="37" t="s">
        <v>277</v>
      </c>
      <c r="B13" s="37"/>
      <c r="C13" s="37"/>
      <c r="D13" s="37"/>
      <c r="E13" s="37"/>
      <c r="F13" s="37"/>
      <c r="H13" s="36" t="s">
        <v>277</v>
      </c>
      <c r="I13" s="36"/>
      <c r="J13" s="36"/>
      <c r="K13" s="36"/>
      <c r="L13" s="36"/>
      <c r="N13" s="36" t="s">
        <v>278</v>
      </c>
      <c r="O13" s="36"/>
      <c r="P13" s="36"/>
      <c r="Q13" s="36"/>
      <c r="R13" s="36"/>
      <c r="T13" s="36" t="s">
        <v>277</v>
      </c>
      <c r="U13" s="36"/>
      <c r="V13" s="36"/>
      <c r="W13" s="36"/>
      <c r="X13" s="36"/>
      <c r="Z13" s="48" t="s">
        <v>280</v>
      </c>
      <c r="AA13" s="48"/>
      <c r="AB13" s="48"/>
      <c r="AC13" s="48"/>
      <c r="AD13" s="48"/>
      <c r="AE13" s="48"/>
      <c r="AF13" s="48"/>
      <c r="AG13" s="48"/>
      <c r="AJ13" s="48" t="s">
        <v>344</v>
      </c>
      <c r="AK13" s="48"/>
      <c r="AL13" s="48"/>
      <c r="AM13" s="48"/>
      <c r="AN13" s="48"/>
      <c r="AO13" s="48"/>
      <c r="AP13" s="48"/>
      <c r="AQ13" s="48"/>
      <c r="AS13" s="48" t="s">
        <v>345</v>
      </c>
      <c r="AT13" s="48"/>
      <c r="AU13" s="48"/>
      <c r="AV13" s="48"/>
      <c r="AW13" s="48"/>
      <c r="AX13" s="48"/>
      <c r="AY13" s="48"/>
      <c r="AZ13" s="48"/>
    </row>
    <row r="14" spans="1:52" x14ac:dyDescent="0.3">
      <c r="A14" s="1">
        <v>42717</v>
      </c>
      <c r="B14" s="2">
        <v>63150</v>
      </c>
      <c r="C14" s="2" t="s">
        <v>9</v>
      </c>
      <c r="F14" s="2">
        <v>8700</v>
      </c>
      <c r="H14" s="3">
        <v>42370</v>
      </c>
      <c r="I14" s="2">
        <v>450</v>
      </c>
      <c r="J14" s="2" t="s">
        <v>57</v>
      </c>
      <c r="L14" s="2"/>
      <c r="N14" s="3"/>
      <c r="P14" s="2"/>
      <c r="Q14" s="2"/>
      <c r="R14" s="4"/>
      <c r="T14" s="3">
        <v>42370</v>
      </c>
      <c r="U14" s="2">
        <v>400</v>
      </c>
      <c r="V14" s="2" t="s">
        <v>93</v>
      </c>
      <c r="W14" s="2"/>
      <c r="X14" s="2"/>
      <c r="Z14" s="4">
        <v>8750</v>
      </c>
      <c r="AA14" s="3">
        <v>42718</v>
      </c>
      <c r="AB14" s="2">
        <v>220</v>
      </c>
      <c r="AC14" s="2">
        <v>243.2</v>
      </c>
      <c r="AD14" s="10">
        <v>26.1</v>
      </c>
      <c r="AE14" s="26">
        <f>AB14/AD14</f>
        <v>8.4291187739463602</v>
      </c>
      <c r="AF14" s="43">
        <f t="shared" ref="AF14:AF50" si="0">SUM(AC14/AE14)</f>
        <v>28.852363636363634</v>
      </c>
      <c r="AG14" s="43">
        <f>SUM(AC14/AB14)</f>
        <v>1.1054545454545455</v>
      </c>
      <c r="AJ14" s="2">
        <v>0</v>
      </c>
      <c r="AK14" s="5">
        <v>43480</v>
      </c>
      <c r="AL14" s="2">
        <v>196</v>
      </c>
      <c r="AM14" s="35">
        <v>112</v>
      </c>
      <c r="AN14" s="2">
        <v>26.8</v>
      </c>
      <c r="AO14" s="26">
        <f t="shared" ref="AO14:AP29" si="1">SUM(AL14/AN14)</f>
        <v>7.3134328358208958</v>
      </c>
      <c r="AP14" s="43">
        <f t="shared" si="1"/>
        <v>15.314285714285713</v>
      </c>
      <c r="AQ14" s="43">
        <f>SUM(AM14/AL14)</f>
        <v>0.5714285714285714</v>
      </c>
      <c r="AT14" s="5">
        <v>42414</v>
      </c>
      <c r="AU14" s="2">
        <v>83</v>
      </c>
      <c r="AW14" s="2">
        <v>19.100000000000001</v>
      </c>
      <c r="AX14" s="26">
        <f t="shared" ref="AX14:AY40" si="2">SUM(AU14/AW14)</f>
        <v>4.3455497382198951</v>
      </c>
      <c r="AY14" s="43"/>
      <c r="AZ14" s="43"/>
    </row>
    <row r="15" spans="1:52" x14ac:dyDescent="0.3">
      <c r="A15" s="1">
        <v>42718</v>
      </c>
      <c r="B15" s="2">
        <v>150</v>
      </c>
      <c r="C15" s="2" t="s">
        <v>10</v>
      </c>
      <c r="H15" s="3">
        <v>42370</v>
      </c>
      <c r="I15" s="2">
        <v>600</v>
      </c>
      <c r="J15" s="2" t="s">
        <v>58</v>
      </c>
      <c r="L15" s="2"/>
      <c r="N15" s="5">
        <v>43479</v>
      </c>
      <c r="O15" s="2">
        <v>3500</v>
      </c>
      <c r="P15" s="2" t="s">
        <v>272</v>
      </c>
      <c r="Q15" s="2"/>
      <c r="R15" s="2">
        <v>0</v>
      </c>
      <c r="T15" s="3">
        <v>42505</v>
      </c>
      <c r="U15" s="2">
        <v>1900</v>
      </c>
      <c r="V15" s="2" t="s">
        <v>95</v>
      </c>
      <c r="W15" s="2"/>
      <c r="X15" s="2"/>
      <c r="Z15" s="4">
        <v>9013</v>
      </c>
      <c r="AA15" s="3">
        <v>42721</v>
      </c>
      <c r="AB15" s="2">
        <v>220</v>
      </c>
      <c r="AC15" s="2">
        <v>263</v>
      </c>
      <c r="AD15" s="10">
        <v>24.6</v>
      </c>
      <c r="AE15" s="26">
        <f>AB15/AD15</f>
        <v>8.9430894308943092</v>
      </c>
      <c r="AF15" s="43">
        <f t="shared" si="0"/>
        <v>29.408181818181816</v>
      </c>
      <c r="AG15" s="43">
        <f t="shared" ref="AG15:AG50" si="3">SUM(AC15/AB15)</f>
        <v>1.1954545454545455</v>
      </c>
      <c r="AJ15" s="2">
        <v>112</v>
      </c>
      <c r="AK15" s="5">
        <v>43482</v>
      </c>
      <c r="AL15" s="2">
        <v>188</v>
      </c>
      <c r="AM15" s="35">
        <v>199.9</v>
      </c>
      <c r="AN15" s="2">
        <v>26.8</v>
      </c>
      <c r="AO15" s="26">
        <f t="shared" si="1"/>
        <v>7.0149253731343277</v>
      </c>
      <c r="AP15" s="43">
        <f t="shared" si="1"/>
        <v>28.496382978723407</v>
      </c>
      <c r="AQ15" s="43">
        <f t="shared" ref="AQ15:AQ50" si="4">SUM(AM15/AL15)</f>
        <v>1.0632978723404256</v>
      </c>
      <c r="AT15" s="5">
        <v>42415</v>
      </c>
      <c r="AU15" s="2">
        <v>75</v>
      </c>
      <c r="AW15" s="2">
        <v>18.2</v>
      </c>
      <c r="AX15" s="26">
        <f t="shared" si="2"/>
        <v>4.1208791208791213</v>
      </c>
      <c r="AY15" s="43"/>
      <c r="AZ15" s="43"/>
    </row>
    <row r="16" spans="1:52" x14ac:dyDescent="0.3">
      <c r="A16" s="1">
        <v>42721</v>
      </c>
      <c r="B16" s="2">
        <v>1060</v>
      </c>
      <c r="C16" s="2" t="s">
        <v>88</v>
      </c>
      <c r="H16" s="3">
        <v>42446</v>
      </c>
      <c r="I16" s="2">
        <v>20</v>
      </c>
      <c r="J16" s="2" t="s">
        <v>59</v>
      </c>
      <c r="L16" s="2"/>
      <c r="N16" s="5">
        <v>43479</v>
      </c>
      <c r="O16" s="2">
        <v>1070</v>
      </c>
      <c r="P16" s="2" t="s">
        <v>273</v>
      </c>
      <c r="Q16" s="2"/>
      <c r="R16" s="4"/>
      <c r="T16" s="3">
        <v>42634</v>
      </c>
      <c r="U16" s="2">
        <v>400</v>
      </c>
      <c r="V16" s="2" t="s">
        <v>94</v>
      </c>
      <c r="W16" s="2"/>
      <c r="X16" s="2"/>
      <c r="Z16" s="4">
        <v>9205</v>
      </c>
      <c r="AA16" s="3">
        <v>42728</v>
      </c>
      <c r="AB16" s="2">
        <v>240</v>
      </c>
      <c r="AC16" s="2">
        <v>320</v>
      </c>
      <c r="AD16" s="10">
        <v>24.9</v>
      </c>
      <c r="AE16" s="26">
        <v>9.6379999999999999</v>
      </c>
      <c r="AF16" s="43">
        <f t="shared" si="0"/>
        <v>33.201909109773815</v>
      </c>
      <c r="AG16" s="43">
        <f t="shared" si="3"/>
        <v>1.3333333333333333</v>
      </c>
      <c r="AJ16" s="2">
        <v>312</v>
      </c>
      <c r="AK16" s="5">
        <v>43487</v>
      </c>
      <c r="AL16" s="2">
        <v>190</v>
      </c>
      <c r="AM16" s="35">
        <v>177.1</v>
      </c>
      <c r="AN16" s="2">
        <v>27.1</v>
      </c>
      <c r="AO16" s="26">
        <f t="shared" si="1"/>
        <v>7.0110701107011071</v>
      </c>
      <c r="AP16" s="43">
        <f t="shared" si="1"/>
        <v>25.260052631578947</v>
      </c>
      <c r="AQ16" s="43">
        <f t="shared" si="4"/>
        <v>0.93210526315789466</v>
      </c>
      <c r="AT16" s="5">
        <v>42416</v>
      </c>
      <c r="AU16" s="2">
        <v>90</v>
      </c>
      <c r="AW16" s="2">
        <v>18.2</v>
      </c>
      <c r="AX16" s="26">
        <f t="shared" si="2"/>
        <v>4.9450549450549453</v>
      </c>
      <c r="AY16" s="43"/>
      <c r="AZ16" s="43"/>
    </row>
    <row r="17" spans="1:52" x14ac:dyDescent="0.3">
      <c r="B17" s="2">
        <v>80</v>
      </c>
      <c r="C17" s="2" t="s">
        <v>11</v>
      </c>
      <c r="H17" s="3">
        <v>42448</v>
      </c>
      <c r="I17" s="2">
        <v>40</v>
      </c>
      <c r="J17" s="2" t="s">
        <v>60</v>
      </c>
      <c r="L17" s="2"/>
      <c r="N17" s="3">
        <v>43480</v>
      </c>
      <c r="O17" s="2">
        <v>4000</v>
      </c>
      <c r="P17" s="2" t="s">
        <v>274</v>
      </c>
      <c r="Q17" s="2"/>
      <c r="R17" s="2">
        <v>0</v>
      </c>
      <c r="T17" s="3">
        <v>42714</v>
      </c>
      <c r="U17" s="2">
        <v>50</v>
      </c>
      <c r="V17" s="2" t="s">
        <v>7</v>
      </c>
      <c r="W17" s="2"/>
      <c r="X17" s="2"/>
      <c r="Z17" s="4">
        <v>9525</v>
      </c>
      <c r="AA17" s="3">
        <v>42729</v>
      </c>
      <c r="AB17" s="2">
        <v>250</v>
      </c>
      <c r="AC17" s="2">
        <v>244</v>
      </c>
      <c r="AD17" s="10">
        <v>26.4</v>
      </c>
      <c r="AE17" s="26">
        <f>AB17/AD17</f>
        <v>9.4696969696969706</v>
      </c>
      <c r="AF17" s="43">
        <f t="shared" si="0"/>
        <v>25.766399999999997</v>
      </c>
      <c r="AG17" s="43">
        <f t="shared" si="3"/>
        <v>0.97599999999999998</v>
      </c>
      <c r="AJ17" s="2">
        <v>489</v>
      </c>
      <c r="AK17" s="5">
        <v>43493</v>
      </c>
      <c r="AL17" s="2">
        <v>190</v>
      </c>
      <c r="AM17" s="35">
        <v>95.9</v>
      </c>
      <c r="AN17" s="2">
        <v>27.1</v>
      </c>
      <c r="AO17" s="26">
        <f t="shared" si="1"/>
        <v>7.0110701107011071</v>
      </c>
      <c r="AP17" s="43">
        <f t="shared" si="1"/>
        <v>13.678368421052632</v>
      </c>
      <c r="AQ17" s="43">
        <f t="shared" si="4"/>
        <v>0.50473684210526315</v>
      </c>
      <c r="AT17" s="5">
        <v>42416</v>
      </c>
      <c r="AU17" s="2">
        <v>90</v>
      </c>
      <c r="AW17" s="2">
        <v>18.2</v>
      </c>
      <c r="AX17" s="26">
        <f t="shared" si="2"/>
        <v>4.9450549450549453</v>
      </c>
      <c r="AY17" s="43"/>
      <c r="AZ17" s="43"/>
    </row>
    <row r="18" spans="1:52" x14ac:dyDescent="0.3">
      <c r="A18" s="1">
        <v>42721</v>
      </c>
      <c r="B18" s="2">
        <v>50</v>
      </c>
      <c r="C18" s="2" t="s">
        <v>31</v>
      </c>
      <c r="H18" s="3">
        <v>42462</v>
      </c>
      <c r="I18" s="2">
        <v>50</v>
      </c>
      <c r="J18" s="2" t="s">
        <v>61</v>
      </c>
      <c r="L18" s="2"/>
      <c r="N18" s="5">
        <v>43488</v>
      </c>
      <c r="O18" s="2">
        <v>500</v>
      </c>
      <c r="P18" s="2" t="s">
        <v>275</v>
      </c>
      <c r="Q18" s="2"/>
      <c r="R18" s="4">
        <v>312</v>
      </c>
      <c r="T18" s="36" t="s">
        <v>102</v>
      </c>
      <c r="U18" s="36"/>
      <c r="V18" s="36"/>
      <c r="W18" s="36"/>
      <c r="X18" s="36"/>
      <c r="Z18" s="50" t="s">
        <v>102</v>
      </c>
      <c r="AA18" s="50"/>
      <c r="AB18" s="50"/>
      <c r="AC18" s="50"/>
      <c r="AD18" s="50"/>
      <c r="AE18" s="50"/>
      <c r="AF18" s="43"/>
      <c r="AG18" s="43"/>
      <c r="AJ18" s="2">
        <v>670</v>
      </c>
      <c r="AK18" s="5">
        <v>43496</v>
      </c>
      <c r="AL18" s="2">
        <v>100</v>
      </c>
      <c r="AM18" s="35">
        <v>74.7</v>
      </c>
      <c r="AN18" s="2">
        <v>27.1</v>
      </c>
      <c r="AO18" s="26">
        <f t="shared" si="1"/>
        <v>3.6900369003690034</v>
      </c>
      <c r="AP18" s="43">
        <f t="shared" si="1"/>
        <v>20.2437</v>
      </c>
      <c r="AQ18" s="43">
        <f t="shared" si="4"/>
        <v>0.747</v>
      </c>
      <c r="AT18" s="5">
        <v>42423</v>
      </c>
      <c r="AU18" s="2">
        <v>80</v>
      </c>
      <c r="AW18" s="2">
        <v>19.100000000000001</v>
      </c>
      <c r="AX18" s="26">
        <f t="shared" si="2"/>
        <v>4.1884816753926701</v>
      </c>
      <c r="AY18" s="43"/>
      <c r="AZ18" s="43"/>
    </row>
    <row r="19" spans="1:52" x14ac:dyDescent="0.3">
      <c r="A19" s="1">
        <v>42722</v>
      </c>
      <c r="B19" s="2">
        <v>30</v>
      </c>
      <c r="C19" s="2" t="s">
        <v>12</v>
      </c>
      <c r="H19" s="3">
        <v>42491</v>
      </c>
      <c r="I19" s="2">
        <v>20</v>
      </c>
      <c r="J19" s="2" t="s">
        <v>62</v>
      </c>
      <c r="L19" s="2"/>
      <c r="N19" s="5">
        <v>43502</v>
      </c>
      <c r="O19" s="2">
        <v>40</v>
      </c>
      <c r="P19" s="2" t="s">
        <v>290</v>
      </c>
      <c r="Q19" s="2"/>
      <c r="R19" s="4">
        <v>899</v>
      </c>
      <c r="T19" s="3">
        <v>42783</v>
      </c>
      <c r="U19" s="2">
        <v>5500</v>
      </c>
      <c r="V19" s="2" t="s">
        <v>96</v>
      </c>
      <c r="W19" s="2"/>
      <c r="X19" s="2"/>
      <c r="Z19" s="4">
        <v>9772</v>
      </c>
      <c r="AA19" s="3">
        <v>42738</v>
      </c>
      <c r="AB19" s="2">
        <v>244</v>
      </c>
      <c r="AC19" s="2">
        <v>293</v>
      </c>
      <c r="AD19" s="10">
        <v>25.3</v>
      </c>
      <c r="AE19" s="26">
        <f>AB19/AD19</f>
        <v>9.6442687747035567</v>
      </c>
      <c r="AF19" s="43">
        <f t="shared" si="0"/>
        <v>30.380737704918033</v>
      </c>
      <c r="AG19" s="43">
        <f t="shared" si="3"/>
        <v>1.2008196721311475</v>
      </c>
      <c r="AJ19" s="2">
        <v>745</v>
      </c>
      <c r="AK19" s="5">
        <v>43497</v>
      </c>
      <c r="AL19" s="2">
        <v>125</v>
      </c>
      <c r="AM19" s="35">
        <v>185.5</v>
      </c>
      <c r="AN19" s="2">
        <v>27.1</v>
      </c>
      <c r="AO19" s="26">
        <f t="shared" si="1"/>
        <v>4.6125461254612548</v>
      </c>
      <c r="AP19" s="43">
        <f t="shared" si="1"/>
        <v>40.2164</v>
      </c>
      <c r="AQ19" s="43">
        <f t="shared" si="4"/>
        <v>1.484</v>
      </c>
      <c r="AT19" s="5">
        <v>42426</v>
      </c>
      <c r="AU19" s="2">
        <v>93</v>
      </c>
      <c r="AW19" s="2">
        <v>19.100000000000001</v>
      </c>
      <c r="AX19" s="26">
        <f t="shared" si="2"/>
        <v>4.8691099476439783</v>
      </c>
      <c r="AY19" s="43"/>
      <c r="AZ19" s="43"/>
    </row>
    <row r="20" spans="1:52" x14ac:dyDescent="0.3">
      <c r="A20" s="1">
        <v>42728</v>
      </c>
      <c r="B20" s="2">
        <v>2700</v>
      </c>
      <c r="C20" s="2" t="s">
        <v>87</v>
      </c>
      <c r="H20" s="3">
        <v>42521</v>
      </c>
      <c r="I20" s="2">
        <v>1060</v>
      </c>
      <c r="J20" s="2" t="s">
        <v>63</v>
      </c>
      <c r="L20" s="2"/>
      <c r="N20" s="5">
        <v>43510</v>
      </c>
      <c r="O20" s="2">
        <v>3215</v>
      </c>
      <c r="P20" s="4" t="s">
        <v>288</v>
      </c>
      <c r="T20" s="3">
        <v>42811</v>
      </c>
      <c r="U20" s="2">
        <v>160</v>
      </c>
      <c r="V20" s="2" t="s">
        <v>54</v>
      </c>
      <c r="W20" s="2"/>
      <c r="X20" s="2"/>
      <c r="Z20" s="4"/>
      <c r="AA20" s="3">
        <v>42748</v>
      </c>
      <c r="AB20" s="2">
        <v>288</v>
      </c>
      <c r="AC20" s="2">
        <v>279.5</v>
      </c>
      <c r="AD20" s="10">
        <v>26.5</v>
      </c>
      <c r="AE20" s="26">
        <f>AB20/AD20</f>
        <v>10.867924528301886</v>
      </c>
      <c r="AF20" s="43">
        <f t="shared" si="0"/>
        <v>25.717881944444446</v>
      </c>
      <c r="AG20" s="43">
        <f t="shared" si="3"/>
        <v>0.97048611111111116</v>
      </c>
      <c r="AJ20" s="2">
        <v>930</v>
      </c>
      <c r="AK20" s="5">
        <v>43504</v>
      </c>
      <c r="AL20" s="2">
        <v>161</v>
      </c>
      <c r="AM20" s="35">
        <v>311.3</v>
      </c>
      <c r="AN20" s="2">
        <v>27.1</v>
      </c>
      <c r="AO20" s="34">
        <f t="shared" si="1"/>
        <v>5.9409594095940959</v>
      </c>
      <c r="AP20" s="43">
        <f t="shared" si="1"/>
        <v>52.398944099378888</v>
      </c>
      <c r="AQ20" s="43">
        <f t="shared" si="4"/>
        <v>1.9335403726708076</v>
      </c>
      <c r="AT20" s="5">
        <v>42427</v>
      </c>
      <c r="AU20" s="2">
        <v>85</v>
      </c>
      <c r="AW20" s="2">
        <v>19.100000000000001</v>
      </c>
      <c r="AX20" s="26">
        <f t="shared" si="2"/>
        <v>4.4502617801047117</v>
      </c>
      <c r="AY20" s="43"/>
      <c r="AZ20" s="43"/>
    </row>
    <row r="21" spans="1:52" x14ac:dyDescent="0.3">
      <c r="A21" s="1">
        <v>42730</v>
      </c>
      <c r="B21" s="2">
        <v>150</v>
      </c>
      <c r="C21" s="2" t="s">
        <v>14</v>
      </c>
      <c r="H21" s="3">
        <v>42540</v>
      </c>
      <c r="I21" s="2">
        <v>29</v>
      </c>
      <c r="J21" s="2" t="s">
        <v>64</v>
      </c>
      <c r="L21" s="2">
        <v>14838.1</v>
      </c>
      <c r="N21" s="5">
        <v>43522</v>
      </c>
      <c r="O21" s="2">
        <v>40</v>
      </c>
      <c r="P21" s="4" t="s">
        <v>290</v>
      </c>
      <c r="T21" s="3">
        <v>42842</v>
      </c>
      <c r="U21" s="2">
        <v>350</v>
      </c>
      <c r="V21" s="2" t="s">
        <v>55</v>
      </c>
      <c r="W21" s="2"/>
      <c r="X21" s="2"/>
      <c r="Z21" s="4"/>
      <c r="AA21" s="3">
        <v>42751</v>
      </c>
      <c r="AB21" s="2">
        <v>251</v>
      </c>
      <c r="AC21" s="2">
        <v>270</v>
      </c>
      <c r="AD21" s="10">
        <v>26.5</v>
      </c>
      <c r="AE21" s="27">
        <f>AB21/AD21</f>
        <v>9.4716981132075464</v>
      </c>
      <c r="AF21" s="43">
        <f t="shared" si="0"/>
        <v>28.505976095617534</v>
      </c>
      <c r="AG21" s="43">
        <f t="shared" si="3"/>
        <v>1.0756972111553784</v>
      </c>
      <c r="AJ21" s="2">
        <v>1242</v>
      </c>
      <c r="AK21" s="5">
        <v>43506</v>
      </c>
      <c r="AL21" s="2">
        <v>191</v>
      </c>
      <c r="AM21" s="35">
        <v>177.4</v>
      </c>
      <c r="AN21" s="2">
        <v>27.1</v>
      </c>
      <c r="AO21" s="34">
        <f t="shared" si="1"/>
        <v>7.0479704797047971</v>
      </c>
      <c r="AP21" s="43">
        <f t="shared" si="1"/>
        <v>25.170366492146599</v>
      </c>
      <c r="AQ21" s="43">
        <f t="shared" si="4"/>
        <v>0.92879581151832469</v>
      </c>
      <c r="AT21" s="5">
        <v>42429</v>
      </c>
      <c r="AU21" s="2">
        <v>70</v>
      </c>
      <c r="AW21" s="2">
        <v>19.100000000000001</v>
      </c>
      <c r="AX21" s="26">
        <f t="shared" si="2"/>
        <v>3.664921465968586</v>
      </c>
      <c r="AY21" s="43"/>
      <c r="AZ21" s="43"/>
    </row>
    <row r="22" spans="1:52" x14ac:dyDescent="0.3">
      <c r="A22" s="36" t="s">
        <v>102</v>
      </c>
      <c r="B22" s="36"/>
      <c r="C22" s="36"/>
      <c r="D22" s="36"/>
      <c r="E22" s="36"/>
      <c r="F22" s="36"/>
      <c r="H22" s="3">
        <v>42542</v>
      </c>
      <c r="I22" s="2">
        <v>880</v>
      </c>
      <c r="J22" s="2" t="s">
        <v>65</v>
      </c>
      <c r="L22" s="2"/>
      <c r="N22" s="5">
        <v>43535</v>
      </c>
      <c r="O22" s="2">
        <v>3215</v>
      </c>
      <c r="P22" s="4" t="s">
        <v>292</v>
      </c>
      <c r="T22" s="3">
        <v>42842</v>
      </c>
      <c r="U22" s="2">
        <v>10</v>
      </c>
      <c r="V22" s="2" t="s">
        <v>56</v>
      </c>
      <c r="W22" s="2"/>
      <c r="X22" s="2"/>
      <c r="Z22" s="4"/>
      <c r="AA22" s="3">
        <v>42756</v>
      </c>
      <c r="AB22" s="2">
        <v>200</v>
      </c>
      <c r="AC22" s="2">
        <v>189</v>
      </c>
      <c r="AD22" s="10">
        <v>25</v>
      </c>
      <c r="AE22" s="26">
        <f>AB22/AD22</f>
        <v>8</v>
      </c>
      <c r="AF22" s="43">
        <f t="shared" si="0"/>
        <v>23.625</v>
      </c>
      <c r="AG22" s="43">
        <f t="shared" si="3"/>
        <v>0.94499999999999995</v>
      </c>
      <c r="AJ22" s="2">
        <v>1419</v>
      </c>
      <c r="AK22" s="5">
        <v>43517</v>
      </c>
      <c r="AL22" s="2">
        <v>238</v>
      </c>
      <c r="AM22" s="35">
        <v>288.10000000000002</v>
      </c>
      <c r="AO22" s="34">
        <v>8.7799999999999994</v>
      </c>
      <c r="AP22" s="43">
        <f t="shared" si="1"/>
        <v>32.813211845102508</v>
      </c>
      <c r="AQ22" s="43">
        <f t="shared" si="4"/>
        <v>1.2105042016806724</v>
      </c>
      <c r="AT22" s="5">
        <v>42432</v>
      </c>
      <c r="AU22" s="2">
        <v>50</v>
      </c>
      <c r="AW22" s="2">
        <v>19.100000000000001</v>
      </c>
      <c r="AX22" s="26">
        <f t="shared" si="2"/>
        <v>2.6178010471204187</v>
      </c>
      <c r="AY22" s="43"/>
      <c r="AZ22" s="43"/>
    </row>
    <row r="23" spans="1:52" x14ac:dyDescent="0.3">
      <c r="A23" s="1">
        <v>42749</v>
      </c>
      <c r="B23" s="2">
        <v>30</v>
      </c>
      <c r="C23" s="2" t="s">
        <v>16</v>
      </c>
      <c r="H23" s="3">
        <v>42544</v>
      </c>
      <c r="I23" s="2">
        <v>150</v>
      </c>
      <c r="J23" s="2" t="s">
        <v>66</v>
      </c>
      <c r="L23" s="2"/>
      <c r="N23" s="5">
        <v>43551</v>
      </c>
      <c r="O23" s="2">
        <v>20</v>
      </c>
      <c r="P23" s="4" t="s">
        <v>290</v>
      </c>
      <c r="Q23" s="2"/>
      <c r="R23" s="4"/>
      <c r="T23" s="3">
        <v>42843</v>
      </c>
      <c r="U23" s="2">
        <v>176</v>
      </c>
      <c r="V23" s="2" t="s">
        <v>74</v>
      </c>
      <c r="W23" s="2"/>
      <c r="X23" s="2"/>
      <c r="Z23" s="4"/>
      <c r="AA23" s="3">
        <v>42761</v>
      </c>
      <c r="AB23" s="2">
        <v>100</v>
      </c>
      <c r="AC23" s="2">
        <v>26.7</v>
      </c>
      <c r="AD23" s="10">
        <v>24.9</v>
      </c>
      <c r="AE23" s="26">
        <f>AB23/AD23</f>
        <v>4.0160642570281126</v>
      </c>
      <c r="AF23" s="43">
        <f t="shared" si="0"/>
        <v>6.6482999999999999</v>
      </c>
      <c r="AG23" s="43">
        <f t="shared" si="3"/>
        <v>0.26700000000000002</v>
      </c>
      <c r="AJ23" s="2">
        <v>1707</v>
      </c>
      <c r="AK23" s="5">
        <v>43528</v>
      </c>
      <c r="AL23" s="2">
        <v>190</v>
      </c>
      <c r="AM23" s="35">
        <v>251.1</v>
      </c>
      <c r="AO23" s="34">
        <v>7</v>
      </c>
      <c r="AP23" s="43">
        <f t="shared" si="1"/>
        <v>35.871428571428574</v>
      </c>
      <c r="AQ23" s="43">
        <f t="shared" si="4"/>
        <v>1.321578947368421</v>
      </c>
      <c r="AT23" s="5">
        <v>42432</v>
      </c>
      <c r="AU23" s="2">
        <v>73</v>
      </c>
      <c r="AW23" s="2">
        <v>19.100000000000001</v>
      </c>
      <c r="AX23" s="26">
        <f t="shared" si="2"/>
        <v>3.8219895287958114</v>
      </c>
      <c r="AY23" s="43"/>
      <c r="AZ23" s="43"/>
    </row>
    <row r="24" spans="1:52" x14ac:dyDescent="0.3">
      <c r="A24" s="1">
        <v>42751</v>
      </c>
      <c r="B24" s="2">
        <v>4700</v>
      </c>
      <c r="C24" s="2" t="s">
        <v>17</v>
      </c>
      <c r="H24" s="3">
        <v>42548</v>
      </c>
      <c r="I24" s="2">
        <v>100</v>
      </c>
      <c r="J24" s="2" t="s">
        <v>67</v>
      </c>
      <c r="L24" s="2"/>
      <c r="N24" s="5">
        <v>43553</v>
      </c>
      <c r="O24" s="2">
        <v>30</v>
      </c>
      <c r="P24" s="2" t="s">
        <v>298</v>
      </c>
      <c r="Q24" s="2"/>
      <c r="R24" s="4"/>
      <c r="T24" s="5">
        <v>42870</v>
      </c>
      <c r="U24" s="2">
        <v>200</v>
      </c>
      <c r="V24" s="2" t="s">
        <v>110</v>
      </c>
      <c r="W24" s="2"/>
      <c r="X24" s="2"/>
      <c r="Z24" s="4"/>
      <c r="AA24" s="3">
        <v>42763</v>
      </c>
      <c r="AB24" s="2">
        <v>126</v>
      </c>
      <c r="AC24" s="2">
        <v>225.4</v>
      </c>
      <c r="AD24" s="10">
        <v>24.9</v>
      </c>
      <c r="AE24" s="26">
        <f>AB24/AD24</f>
        <v>5.0602409638554215</v>
      </c>
      <c r="AF24" s="43">
        <f t="shared" si="0"/>
        <v>44.543333333333337</v>
      </c>
      <c r="AG24" s="43">
        <f t="shared" si="3"/>
        <v>1.788888888888889</v>
      </c>
      <c r="AJ24" s="2">
        <v>1959</v>
      </c>
      <c r="AK24" s="5">
        <v>43532</v>
      </c>
      <c r="AL24" s="2">
        <v>191</v>
      </c>
      <c r="AM24" s="35">
        <v>213.7</v>
      </c>
      <c r="AO24" s="34">
        <v>7</v>
      </c>
      <c r="AP24" s="43">
        <f t="shared" si="1"/>
        <v>30.528571428571428</v>
      </c>
      <c r="AQ24" s="43">
        <f t="shared" si="4"/>
        <v>1.118848167539267</v>
      </c>
      <c r="AT24" s="5">
        <v>42434</v>
      </c>
      <c r="AU24" s="2">
        <v>84</v>
      </c>
      <c r="AW24" s="2">
        <v>19.100000000000001</v>
      </c>
      <c r="AX24" s="26">
        <f t="shared" si="2"/>
        <v>4.3979057591623034</v>
      </c>
      <c r="AY24" s="43"/>
      <c r="AZ24" s="43"/>
    </row>
    <row r="25" spans="1:52" x14ac:dyDescent="0.3">
      <c r="B25" s="2">
        <v>600</v>
      </c>
      <c r="C25" s="2" t="s">
        <v>19</v>
      </c>
      <c r="H25" s="3">
        <v>42554</v>
      </c>
      <c r="I25" s="2">
        <v>950</v>
      </c>
      <c r="J25" s="2" t="s">
        <v>68</v>
      </c>
      <c r="L25" s="2"/>
      <c r="N25" s="5">
        <v>43567</v>
      </c>
      <c r="O25" s="2">
        <v>3215</v>
      </c>
      <c r="P25" s="2" t="s">
        <v>304</v>
      </c>
      <c r="Q25" s="2"/>
      <c r="R25" s="4"/>
      <c r="T25" s="3"/>
      <c r="U25" s="2">
        <v>880</v>
      </c>
      <c r="V25" s="2" t="s">
        <v>111</v>
      </c>
      <c r="W25" s="2"/>
      <c r="X25" s="2"/>
      <c r="Z25" s="4"/>
      <c r="AA25" s="3">
        <v>42765</v>
      </c>
      <c r="AB25" s="2">
        <v>200</v>
      </c>
      <c r="AC25" s="2">
        <v>200</v>
      </c>
      <c r="AD25" s="10">
        <v>24.9</v>
      </c>
      <c r="AE25" s="26">
        <f>AB25/AD25</f>
        <v>8.0321285140562253</v>
      </c>
      <c r="AF25" s="43">
        <f t="shared" si="0"/>
        <v>24.9</v>
      </c>
      <c r="AG25" s="43">
        <f t="shared" si="3"/>
        <v>1</v>
      </c>
      <c r="AJ25" s="2">
        <v>2172</v>
      </c>
      <c r="AK25" s="5">
        <v>43539</v>
      </c>
      <c r="AL25" s="2">
        <v>191</v>
      </c>
      <c r="AM25" s="35">
        <v>224.2</v>
      </c>
      <c r="AN25" s="2">
        <v>27.2</v>
      </c>
      <c r="AO25" s="34">
        <v>7.01</v>
      </c>
      <c r="AP25" s="43">
        <f t="shared" si="1"/>
        <v>31.982881597717547</v>
      </c>
      <c r="AQ25" s="43">
        <f t="shared" si="4"/>
        <v>1.1738219895287958</v>
      </c>
      <c r="AT25" s="5">
        <v>42441</v>
      </c>
      <c r="AU25" s="2">
        <v>75</v>
      </c>
      <c r="AW25" s="2">
        <v>19.600000000000001</v>
      </c>
      <c r="AX25" s="26">
        <f t="shared" si="2"/>
        <v>3.8265306122448979</v>
      </c>
      <c r="AY25" s="43"/>
      <c r="AZ25" s="43"/>
    </row>
    <row r="26" spans="1:52" x14ac:dyDescent="0.3">
      <c r="A26" s="1">
        <v>42752</v>
      </c>
      <c r="B26" s="2">
        <v>100</v>
      </c>
      <c r="C26" s="2" t="s">
        <v>27</v>
      </c>
      <c r="H26" s="3">
        <v>42555</v>
      </c>
      <c r="I26" s="2">
        <v>700</v>
      </c>
      <c r="J26" s="2" t="s">
        <v>69</v>
      </c>
      <c r="L26" s="2"/>
      <c r="N26" s="5">
        <v>43580</v>
      </c>
      <c r="O26" s="2">
        <v>400</v>
      </c>
      <c r="P26" s="2" t="s">
        <v>308</v>
      </c>
      <c r="Q26" s="2"/>
      <c r="R26" s="4"/>
      <c r="T26" s="5">
        <v>43012</v>
      </c>
      <c r="U26" s="2">
        <v>880</v>
      </c>
      <c r="V26" s="2" t="s">
        <v>111</v>
      </c>
      <c r="W26" s="2"/>
      <c r="X26" s="2"/>
      <c r="Z26" s="4"/>
      <c r="AA26" s="3">
        <v>42768</v>
      </c>
      <c r="AB26" s="2">
        <v>194</v>
      </c>
      <c r="AC26" s="2">
        <v>221</v>
      </c>
      <c r="AD26" s="10">
        <v>24.9</v>
      </c>
      <c r="AE26" s="26">
        <f>AB26/AD26</f>
        <v>7.7911646586345382</v>
      </c>
      <c r="AF26" s="43">
        <f t="shared" si="0"/>
        <v>28.365463917525773</v>
      </c>
      <c r="AG26" s="43">
        <f t="shared" si="3"/>
        <v>1.1391752577319587</v>
      </c>
      <c r="AJ26" s="2">
        <v>2397</v>
      </c>
      <c r="AK26" s="5">
        <v>43550</v>
      </c>
      <c r="AL26" s="2">
        <v>195</v>
      </c>
      <c r="AM26" s="35">
        <v>224</v>
      </c>
      <c r="AO26" s="34">
        <v>7</v>
      </c>
      <c r="AP26" s="43">
        <f t="shared" si="1"/>
        <v>32</v>
      </c>
      <c r="AQ26" s="43">
        <f t="shared" si="4"/>
        <v>1.1487179487179486</v>
      </c>
      <c r="AT26" s="5">
        <v>42446</v>
      </c>
      <c r="AU26" s="2">
        <v>90</v>
      </c>
      <c r="AW26" s="2">
        <v>20.5</v>
      </c>
      <c r="AX26" s="26">
        <f t="shared" si="2"/>
        <v>4.3902439024390247</v>
      </c>
      <c r="AY26" s="43"/>
      <c r="AZ26" s="43"/>
    </row>
    <row r="27" spans="1:52" x14ac:dyDescent="0.3">
      <c r="A27" s="1">
        <v>42753</v>
      </c>
      <c r="B27" s="2">
        <v>470</v>
      </c>
      <c r="C27" s="2" t="s">
        <v>18</v>
      </c>
      <c r="H27" s="3">
        <v>42562</v>
      </c>
      <c r="I27" s="2">
        <v>600</v>
      </c>
      <c r="J27" s="2" t="s">
        <v>70</v>
      </c>
      <c r="L27" s="2"/>
      <c r="N27" s="5">
        <v>43590</v>
      </c>
      <c r="O27" s="2">
        <v>30</v>
      </c>
      <c r="P27" s="2" t="s">
        <v>309</v>
      </c>
      <c r="Q27" s="2"/>
      <c r="R27" s="4"/>
      <c r="T27" s="3">
        <v>43046</v>
      </c>
      <c r="U27" s="2">
        <v>70</v>
      </c>
      <c r="V27" s="2" t="s">
        <v>162</v>
      </c>
      <c r="W27" s="2"/>
      <c r="X27" s="2"/>
      <c r="Z27" s="4"/>
      <c r="AA27" s="3">
        <v>42770</v>
      </c>
      <c r="AB27" s="2">
        <v>200</v>
      </c>
      <c r="AC27" s="2">
        <v>230</v>
      </c>
      <c r="AD27" s="10">
        <v>24.9</v>
      </c>
      <c r="AE27" s="26">
        <f>AB27/AD27</f>
        <v>8.0321285140562253</v>
      </c>
      <c r="AF27" s="43">
        <f t="shared" si="0"/>
        <v>28.634999999999998</v>
      </c>
      <c r="AG27" s="43">
        <f t="shared" si="3"/>
        <v>1.1499999999999999</v>
      </c>
      <c r="AJ27" s="2">
        <v>2621</v>
      </c>
      <c r="AK27" s="5">
        <v>43567</v>
      </c>
      <c r="AL27" s="2">
        <v>199</v>
      </c>
      <c r="AM27" s="35">
        <v>185.8</v>
      </c>
      <c r="AO27" s="34">
        <v>7</v>
      </c>
      <c r="AP27" s="43">
        <f t="shared" si="1"/>
        <v>26.542857142857144</v>
      </c>
      <c r="AQ27" s="43">
        <f t="shared" si="4"/>
        <v>0.93366834170854274</v>
      </c>
      <c r="AT27" s="5">
        <v>42461</v>
      </c>
      <c r="AU27" s="2">
        <v>85</v>
      </c>
      <c r="AW27" s="2">
        <v>20.6</v>
      </c>
      <c r="AX27" s="26">
        <f t="shared" si="2"/>
        <v>4.1262135922330092</v>
      </c>
      <c r="AY27" s="43"/>
      <c r="AZ27" s="43"/>
    </row>
    <row r="28" spans="1:52" x14ac:dyDescent="0.3">
      <c r="A28" s="1">
        <v>42754</v>
      </c>
      <c r="B28" s="2">
        <v>40</v>
      </c>
      <c r="C28" s="2" t="s">
        <v>20</v>
      </c>
      <c r="H28" s="3">
        <v>42573</v>
      </c>
      <c r="I28" s="2">
        <v>50</v>
      </c>
      <c r="J28" s="2" t="s">
        <v>71</v>
      </c>
      <c r="L28" s="2"/>
      <c r="N28" s="5">
        <v>43591</v>
      </c>
      <c r="O28" s="2">
        <v>20</v>
      </c>
      <c r="P28" s="2" t="s">
        <v>309</v>
      </c>
      <c r="Q28" s="2"/>
      <c r="R28" s="4"/>
      <c r="T28" s="3">
        <v>43099</v>
      </c>
      <c r="U28" s="2">
        <v>150</v>
      </c>
      <c r="V28" s="2" t="s">
        <v>175</v>
      </c>
      <c r="W28" s="2"/>
      <c r="X28" s="2"/>
      <c r="Z28" s="4"/>
      <c r="AA28" s="3">
        <v>42773</v>
      </c>
      <c r="AB28" s="2">
        <v>194</v>
      </c>
      <c r="AC28" s="2">
        <v>227.7</v>
      </c>
      <c r="AD28" s="10">
        <v>25</v>
      </c>
      <c r="AE28" s="26">
        <f>AB28/AD28</f>
        <v>7.76</v>
      </c>
      <c r="AF28" s="43">
        <f t="shared" si="0"/>
        <v>29.342783505154639</v>
      </c>
      <c r="AG28" s="43">
        <f t="shared" si="3"/>
        <v>1.1737113402061856</v>
      </c>
      <c r="AJ28" s="2">
        <v>2807</v>
      </c>
      <c r="AK28" s="5">
        <v>43579</v>
      </c>
      <c r="AL28" s="2">
        <v>204</v>
      </c>
      <c r="AM28" s="35">
        <v>308.39999999999998</v>
      </c>
      <c r="AO28" s="34">
        <v>7</v>
      </c>
      <c r="AP28" s="43">
        <f t="shared" si="1"/>
        <v>44.057142857142857</v>
      </c>
      <c r="AQ28" s="43">
        <f t="shared" si="4"/>
        <v>1.5117647058823529</v>
      </c>
      <c r="AT28" s="5">
        <v>42461</v>
      </c>
      <c r="AU28" s="2">
        <v>86</v>
      </c>
      <c r="AW28" s="2">
        <v>20.6</v>
      </c>
      <c r="AX28" s="26">
        <f t="shared" si="2"/>
        <v>4.174757281553398</v>
      </c>
      <c r="AY28" s="43"/>
      <c r="AZ28" s="43"/>
    </row>
    <row r="29" spans="1:52" x14ac:dyDescent="0.3">
      <c r="B29" s="2">
        <v>20</v>
      </c>
      <c r="C29" s="2" t="s">
        <v>26</v>
      </c>
      <c r="H29" s="3">
        <v>42584</v>
      </c>
      <c r="I29" s="2">
        <v>1100</v>
      </c>
      <c r="J29" s="2" t="s">
        <v>72</v>
      </c>
      <c r="L29" s="2"/>
      <c r="N29" s="5">
        <v>43597</v>
      </c>
      <c r="O29" s="2">
        <v>3215</v>
      </c>
      <c r="P29" s="2" t="s">
        <v>310</v>
      </c>
      <c r="Q29" s="2"/>
      <c r="R29" s="4"/>
      <c r="T29" s="36" t="s">
        <v>177</v>
      </c>
      <c r="U29" s="36"/>
      <c r="V29" s="36"/>
      <c r="W29" s="36"/>
      <c r="X29" s="36"/>
      <c r="Z29" s="4"/>
      <c r="AA29" s="3">
        <v>42775</v>
      </c>
      <c r="AB29" s="2">
        <v>200</v>
      </c>
      <c r="AC29" s="2">
        <v>210.5</v>
      </c>
      <c r="AD29" s="10">
        <v>26.5</v>
      </c>
      <c r="AE29" s="26">
        <f>AB29/AD29</f>
        <v>7.5471698113207548</v>
      </c>
      <c r="AF29" s="43">
        <f t="shared" si="0"/>
        <v>27.891249999999999</v>
      </c>
      <c r="AG29" s="43">
        <f t="shared" si="3"/>
        <v>1.0525</v>
      </c>
      <c r="AJ29" s="2">
        <v>3115</v>
      </c>
      <c r="AK29" s="5">
        <v>43580</v>
      </c>
      <c r="AL29" s="2">
        <v>204</v>
      </c>
      <c r="AM29" s="35">
        <v>186.9</v>
      </c>
      <c r="AN29" s="2">
        <v>29.2</v>
      </c>
      <c r="AO29" s="34">
        <v>7</v>
      </c>
      <c r="AP29" s="43">
        <f t="shared" si="1"/>
        <v>26.7</v>
      </c>
      <c r="AQ29" s="43">
        <f t="shared" si="4"/>
        <v>0.91617647058823537</v>
      </c>
      <c r="AT29" s="5">
        <v>42463</v>
      </c>
      <c r="AU29" s="2">
        <v>50</v>
      </c>
      <c r="AW29" s="2">
        <v>20.6</v>
      </c>
      <c r="AX29" s="26">
        <f t="shared" si="2"/>
        <v>2.4271844660194173</v>
      </c>
      <c r="AY29" s="43"/>
      <c r="AZ29" s="43"/>
    </row>
    <row r="30" spans="1:52" x14ac:dyDescent="0.3">
      <c r="A30" s="1">
        <v>42755</v>
      </c>
      <c r="B30" s="2">
        <v>120</v>
      </c>
      <c r="C30" s="2" t="s">
        <v>21</v>
      </c>
      <c r="H30" s="3">
        <v>42605</v>
      </c>
      <c r="I30" s="2">
        <v>50</v>
      </c>
      <c r="J30" s="2" t="s">
        <v>73</v>
      </c>
      <c r="L30" s="2"/>
      <c r="N30" s="5">
        <v>43601</v>
      </c>
      <c r="O30" s="2">
        <v>30</v>
      </c>
      <c r="P30" s="2" t="s">
        <v>12</v>
      </c>
      <c r="Q30" s="2"/>
      <c r="R30" s="4"/>
      <c r="T30" s="5">
        <v>43152</v>
      </c>
      <c r="U30" s="2">
        <v>1988</v>
      </c>
      <c r="V30" s="2" t="s">
        <v>191</v>
      </c>
      <c r="W30" s="2"/>
      <c r="X30" s="2"/>
      <c r="Z30" s="4"/>
      <c r="AA30" s="3">
        <v>42779</v>
      </c>
      <c r="AB30" s="2">
        <v>200</v>
      </c>
      <c r="AC30" s="2">
        <v>210.5</v>
      </c>
      <c r="AD30" s="10">
        <v>24.9</v>
      </c>
      <c r="AE30" s="26">
        <f>AB30/AD30</f>
        <v>8.0321285140562253</v>
      </c>
      <c r="AF30" s="43">
        <f t="shared" si="0"/>
        <v>26.207249999999998</v>
      </c>
      <c r="AG30" s="43">
        <f t="shared" si="3"/>
        <v>1.0525</v>
      </c>
      <c r="AJ30" s="2">
        <v>3302</v>
      </c>
      <c r="AK30" s="5">
        <v>43589</v>
      </c>
      <c r="AL30" s="2">
        <v>205</v>
      </c>
      <c r="AM30" s="35">
        <v>248.8</v>
      </c>
      <c r="AO30" s="34">
        <v>7.02</v>
      </c>
      <c r="AP30" s="43">
        <f t="shared" ref="AP30:AP50" si="5">SUM(AM30/AO30)</f>
        <v>35.441595441595446</v>
      </c>
      <c r="AQ30" s="43">
        <f t="shared" si="4"/>
        <v>1.2136585365853658</v>
      </c>
      <c r="AT30" s="5">
        <v>42464</v>
      </c>
      <c r="AU30" s="2">
        <v>31</v>
      </c>
      <c r="AW30" s="2">
        <v>20.3</v>
      </c>
      <c r="AX30" s="26">
        <f t="shared" si="2"/>
        <v>1.5270935960591132</v>
      </c>
      <c r="AY30" s="43"/>
      <c r="AZ30" s="43"/>
    </row>
    <row r="31" spans="1:52" x14ac:dyDescent="0.3">
      <c r="A31" s="1">
        <v>42766</v>
      </c>
      <c r="B31" s="2">
        <v>1494</v>
      </c>
      <c r="C31" s="2" t="s">
        <v>25</v>
      </c>
      <c r="H31" s="3">
        <v>42623</v>
      </c>
      <c r="I31" s="2">
        <v>280</v>
      </c>
      <c r="J31" s="2" t="s">
        <v>89</v>
      </c>
      <c r="L31" s="2"/>
      <c r="N31" s="5">
        <v>43639</v>
      </c>
      <c r="O31" s="2">
        <v>80</v>
      </c>
      <c r="P31" s="2" t="s">
        <v>317</v>
      </c>
      <c r="Q31" s="2"/>
      <c r="R31" s="4"/>
      <c r="T31" s="3"/>
      <c r="U31" s="2">
        <v>399</v>
      </c>
      <c r="V31" s="2" t="s">
        <v>192</v>
      </c>
      <c r="W31" s="2"/>
      <c r="X31" s="2"/>
      <c r="Z31" s="4"/>
      <c r="AA31" s="3">
        <v>42785</v>
      </c>
      <c r="AB31" s="2">
        <v>200</v>
      </c>
      <c r="AC31" s="2">
        <v>210.5</v>
      </c>
      <c r="AD31" s="10">
        <v>24.9</v>
      </c>
      <c r="AE31" s="26">
        <f>AB31/AD31</f>
        <v>8.0321285140562253</v>
      </c>
      <c r="AF31" s="43">
        <f t="shared" si="0"/>
        <v>26.207249999999998</v>
      </c>
      <c r="AG31" s="43">
        <f t="shared" si="3"/>
        <v>1.0525</v>
      </c>
      <c r="AJ31" s="2">
        <v>3551</v>
      </c>
      <c r="AK31" s="5">
        <v>43594</v>
      </c>
      <c r="AL31" s="2">
        <v>236</v>
      </c>
      <c r="AM31" s="35">
        <v>237.2</v>
      </c>
      <c r="AN31" s="2">
        <v>29.5</v>
      </c>
      <c r="AO31" s="34">
        <v>8</v>
      </c>
      <c r="AP31" s="43">
        <f t="shared" si="5"/>
        <v>29.65</v>
      </c>
      <c r="AQ31" s="43">
        <f t="shared" si="4"/>
        <v>1.0050847457627119</v>
      </c>
      <c r="AT31" s="5">
        <v>42469</v>
      </c>
      <c r="AU31" s="2">
        <v>90</v>
      </c>
      <c r="AW31" s="2">
        <v>20.3</v>
      </c>
      <c r="AX31" s="26">
        <f t="shared" si="2"/>
        <v>4.4334975369458123</v>
      </c>
      <c r="AY31" s="43"/>
      <c r="AZ31" s="43"/>
    </row>
    <row r="32" spans="1:52" x14ac:dyDescent="0.3">
      <c r="A32" s="1">
        <v>42768</v>
      </c>
      <c r="B32" s="2">
        <v>1300</v>
      </c>
      <c r="C32" s="2" t="s">
        <v>22</v>
      </c>
      <c r="H32" s="3">
        <v>42626</v>
      </c>
      <c r="I32" s="2">
        <v>840</v>
      </c>
      <c r="J32" s="2" t="s">
        <v>90</v>
      </c>
      <c r="L32" s="2"/>
      <c r="N32" s="5">
        <v>43674</v>
      </c>
      <c r="O32" s="2">
        <v>40</v>
      </c>
      <c r="P32" s="2" t="s">
        <v>12</v>
      </c>
      <c r="Q32" s="2"/>
      <c r="R32" s="4"/>
      <c r="T32" s="5">
        <v>43185</v>
      </c>
      <c r="U32" s="2">
        <v>50</v>
      </c>
      <c r="V32" s="2" t="s">
        <v>199</v>
      </c>
      <c r="W32" s="2"/>
      <c r="X32" s="2"/>
      <c r="Z32" s="4"/>
      <c r="AA32" s="3">
        <v>42785</v>
      </c>
      <c r="AB32" s="2">
        <v>190</v>
      </c>
      <c r="AC32" s="2">
        <v>181.7</v>
      </c>
      <c r="AD32" s="10">
        <v>24.9</v>
      </c>
      <c r="AE32" s="26">
        <f>AB32/AD32</f>
        <v>7.6305220883534144</v>
      </c>
      <c r="AF32" s="43">
        <f t="shared" si="0"/>
        <v>23.812263157894733</v>
      </c>
      <c r="AG32" s="43">
        <f t="shared" si="3"/>
        <v>0.95631578947368412</v>
      </c>
      <c r="AJ32" s="2">
        <v>3788</v>
      </c>
      <c r="AK32" s="5">
        <v>43600</v>
      </c>
      <c r="AL32" s="2">
        <v>211</v>
      </c>
      <c r="AM32" s="35">
        <v>236.8</v>
      </c>
      <c r="AN32" s="2">
        <v>30.1</v>
      </c>
      <c r="AO32" s="34">
        <v>7</v>
      </c>
      <c r="AP32" s="43">
        <f t="shared" si="5"/>
        <v>33.828571428571429</v>
      </c>
      <c r="AQ32" s="43">
        <f t="shared" si="4"/>
        <v>1.1222748815165877</v>
      </c>
      <c r="AT32" s="5">
        <v>42497</v>
      </c>
      <c r="AU32" s="2">
        <v>88</v>
      </c>
      <c r="AW32" s="2">
        <v>21.8</v>
      </c>
      <c r="AX32" s="26">
        <f t="shared" si="2"/>
        <v>4.0366972477064218</v>
      </c>
      <c r="AY32" s="43"/>
      <c r="AZ32" s="43"/>
    </row>
    <row r="33" spans="1:52" x14ac:dyDescent="0.3">
      <c r="A33" s="1">
        <v>42779</v>
      </c>
      <c r="B33" s="2">
        <v>50</v>
      </c>
      <c r="C33" s="2" t="s">
        <v>33</v>
      </c>
      <c r="F33" s="2">
        <v>12153</v>
      </c>
      <c r="H33" s="3">
        <v>42629</v>
      </c>
      <c r="I33" s="2">
        <v>50</v>
      </c>
      <c r="J33" s="2" t="s">
        <v>91</v>
      </c>
      <c r="L33" s="2"/>
      <c r="N33" s="5"/>
      <c r="O33" s="2">
        <v>70</v>
      </c>
      <c r="P33" s="2" t="s">
        <v>319</v>
      </c>
      <c r="Q33" s="2"/>
      <c r="R33" s="4"/>
      <c r="T33" s="5">
        <v>43265</v>
      </c>
      <c r="U33" s="2">
        <v>199</v>
      </c>
      <c r="V33" s="2" t="s">
        <v>77</v>
      </c>
      <c r="W33" s="2"/>
      <c r="X33" s="2"/>
      <c r="Z33" s="4"/>
      <c r="AA33" s="3">
        <v>42797</v>
      </c>
      <c r="AB33" s="2">
        <v>200</v>
      </c>
      <c r="AC33" s="2">
        <v>235.8</v>
      </c>
      <c r="AD33" s="10">
        <v>24.9</v>
      </c>
      <c r="AE33" s="26">
        <f>AB33/AD33</f>
        <v>8.0321285140562253</v>
      </c>
      <c r="AF33" s="43">
        <f t="shared" si="0"/>
        <v>29.357099999999999</v>
      </c>
      <c r="AG33" s="43">
        <f t="shared" si="3"/>
        <v>1.179</v>
      </c>
      <c r="AJ33" s="2">
        <v>4025</v>
      </c>
      <c r="AK33" s="5">
        <v>43600</v>
      </c>
      <c r="AL33" s="2">
        <v>160</v>
      </c>
      <c r="AM33" s="35">
        <v>293.39999999999998</v>
      </c>
      <c r="AO33" s="34">
        <v>5.31</v>
      </c>
      <c r="AP33" s="43">
        <f t="shared" si="5"/>
        <v>55.254237288135592</v>
      </c>
      <c r="AQ33" s="43">
        <f t="shared" si="4"/>
        <v>1.8337499999999998</v>
      </c>
      <c r="AT33" s="5">
        <v>42497</v>
      </c>
      <c r="AU33" s="2">
        <v>85</v>
      </c>
      <c r="AW33" s="2">
        <v>21.8</v>
      </c>
      <c r="AX33" s="26">
        <f t="shared" si="2"/>
        <v>3.8990825688073394</v>
      </c>
      <c r="AY33" s="43"/>
      <c r="AZ33" s="43"/>
    </row>
    <row r="34" spans="1:52" x14ac:dyDescent="0.3">
      <c r="A34" s="1">
        <v>42780</v>
      </c>
      <c r="B34" s="2">
        <v>250</v>
      </c>
      <c r="C34" s="2" t="s">
        <v>32</v>
      </c>
      <c r="F34" s="2">
        <v>12200</v>
      </c>
      <c r="H34" s="3">
        <v>42633</v>
      </c>
      <c r="I34" s="2">
        <v>40</v>
      </c>
      <c r="J34" s="2" t="s">
        <v>92</v>
      </c>
      <c r="L34" s="2"/>
      <c r="N34" s="5">
        <v>43680</v>
      </c>
      <c r="O34" s="2">
        <v>1000</v>
      </c>
      <c r="P34" s="2" t="s">
        <v>320</v>
      </c>
      <c r="Q34" s="2"/>
      <c r="R34" s="4">
        <v>6000</v>
      </c>
      <c r="T34" s="5">
        <v>43292</v>
      </c>
      <c r="U34" s="2">
        <v>20</v>
      </c>
      <c r="V34" s="2" t="s">
        <v>12</v>
      </c>
      <c r="W34" s="2"/>
      <c r="X34" s="2"/>
      <c r="Z34" s="4"/>
      <c r="AA34" s="3">
        <v>42798</v>
      </c>
      <c r="AB34" s="2">
        <v>231</v>
      </c>
      <c r="AC34" s="2">
        <v>249.8</v>
      </c>
      <c r="AD34" s="10">
        <v>26.4</v>
      </c>
      <c r="AE34" s="26">
        <f>AB34/AD34</f>
        <v>8.75</v>
      </c>
      <c r="AF34" s="43">
        <f t="shared" si="0"/>
        <v>28.548571428571432</v>
      </c>
      <c r="AG34" s="43">
        <f t="shared" si="3"/>
        <v>1.0813852813852813</v>
      </c>
      <c r="AJ34" s="2">
        <v>4318</v>
      </c>
      <c r="AK34" s="5">
        <v>43607</v>
      </c>
      <c r="AL34" s="2">
        <v>178</v>
      </c>
      <c r="AM34" s="35">
        <v>206.6</v>
      </c>
      <c r="AN34" s="2">
        <v>29.6</v>
      </c>
      <c r="AO34" s="34">
        <v>6.01</v>
      </c>
      <c r="AP34" s="43">
        <f t="shared" si="5"/>
        <v>34.376039933444261</v>
      </c>
      <c r="AQ34" s="43">
        <f t="shared" si="4"/>
        <v>1.1606741573033708</v>
      </c>
      <c r="AT34" s="5">
        <v>42498</v>
      </c>
      <c r="AU34" s="2">
        <v>80</v>
      </c>
      <c r="AW34" s="2">
        <v>21.8</v>
      </c>
      <c r="AX34" s="26">
        <f t="shared" si="2"/>
        <v>3.6697247706422016</v>
      </c>
      <c r="AY34" s="43"/>
      <c r="AZ34" s="43"/>
    </row>
    <row r="35" spans="1:52" x14ac:dyDescent="0.3">
      <c r="A35" s="1">
        <v>42781</v>
      </c>
      <c r="B35" s="2">
        <v>20</v>
      </c>
      <c r="C35" s="2" t="s">
        <v>12</v>
      </c>
      <c r="H35" s="3">
        <v>42638</v>
      </c>
      <c r="I35" s="2">
        <v>30</v>
      </c>
      <c r="J35" s="2" t="s">
        <v>97</v>
      </c>
      <c r="L35" s="2"/>
      <c r="N35" s="5">
        <v>44051</v>
      </c>
      <c r="O35" s="2">
        <v>3215</v>
      </c>
      <c r="P35" s="2" t="s">
        <v>321</v>
      </c>
      <c r="Q35" s="2"/>
      <c r="R35" s="4"/>
      <c r="T35" s="5">
        <v>43301</v>
      </c>
      <c r="U35" s="2">
        <v>309</v>
      </c>
      <c r="V35" s="2" t="s">
        <v>236</v>
      </c>
      <c r="W35" s="2"/>
      <c r="X35" s="2"/>
      <c r="Z35" s="4"/>
      <c r="AA35" s="3">
        <v>42803</v>
      </c>
      <c r="AB35" s="2">
        <v>100</v>
      </c>
      <c r="AC35" s="2">
        <v>89.5</v>
      </c>
      <c r="AD35" s="10">
        <v>24.9</v>
      </c>
      <c r="AE35" s="26">
        <f>AB35/AD35</f>
        <v>4.0160642570281126</v>
      </c>
      <c r="AF35" s="43">
        <f t="shared" si="0"/>
        <v>22.285499999999999</v>
      </c>
      <c r="AG35" s="43">
        <f t="shared" si="3"/>
        <v>0.89500000000000002</v>
      </c>
      <c r="AJ35" s="2">
        <v>4525</v>
      </c>
      <c r="AK35" s="5">
        <v>43616</v>
      </c>
      <c r="AL35" s="2">
        <v>207</v>
      </c>
      <c r="AM35" s="35">
        <v>273.60000000000002</v>
      </c>
      <c r="AN35" s="2">
        <v>29.5</v>
      </c>
      <c r="AO35" s="34">
        <v>7.01</v>
      </c>
      <c r="AP35" s="43">
        <f t="shared" si="5"/>
        <v>39.0299572039943</v>
      </c>
      <c r="AQ35" s="43">
        <f t="shared" si="4"/>
        <v>1.3217391304347827</v>
      </c>
      <c r="AT35" s="5">
        <v>42505</v>
      </c>
      <c r="AU35" s="2">
        <v>80</v>
      </c>
      <c r="AW35" s="2">
        <v>21.8</v>
      </c>
      <c r="AX35" s="26">
        <f t="shared" si="2"/>
        <v>3.6697247706422016</v>
      </c>
      <c r="AY35" s="43"/>
      <c r="AZ35" s="43"/>
    </row>
    <row r="36" spans="1:52" x14ac:dyDescent="0.3">
      <c r="A36" s="1">
        <v>42784</v>
      </c>
      <c r="B36" s="2">
        <v>199</v>
      </c>
      <c r="C36" s="2" t="s">
        <v>24</v>
      </c>
      <c r="H36" s="3">
        <v>42665</v>
      </c>
      <c r="I36" s="2">
        <v>100</v>
      </c>
      <c r="J36" s="2" t="s">
        <v>98</v>
      </c>
      <c r="L36" s="2"/>
      <c r="N36" s="5">
        <v>44071</v>
      </c>
      <c r="O36" s="2">
        <v>16075</v>
      </c>
      <c r="P36" s="2" t="s">
        <v>322</v>
      </c>
      <c r="Q36" s="2"/>
      <c r="R36" s="4"/>
      <c r="T36" s="5">
        <v>43311</v>
      </c>
      <c r="U36" s="2">
        <v>45</v>
      </c>
      <c r="V36" s="2" t="s">
        <v>242</v>
      </c>
      <c r="W36" s="2"/>
      <c r="X36" s="2"/>
      <c r="Z36" s="4"/>
      <c r="AA36" s="3">
        <v>42804</v>
      </c>
      <c r="AB36" s="2">
        <v>110</v>
      </c>
      <c r="AC36" s="2">
        <v>95.5</v>
      </c>
      <c r="AD36" s="10">
        <v>24.9</v>
      </c>
      <c r="AE36" s="26">
        <f>AB36/AD36</f>
        <v>4.4176706827309236</v>
      </c>
      <c r="AF36" s="43">
        <f t="shared" si="0"/>
        <v>21.617727272727272</v>
      </c>
      <c r="AG36" s="43">
        <f t="shared" si="3"/>
        <v>0.86818181818181817</v>
      </c>
      <c r="AJ36" s="2">
        <v>4799</v>
      </c>
      <c r="AK36" s="5">
        <v>43624</v>
      </c>
      <c r="AL36" s="2">
        <v>290</v>
      </c>
      <c r="AM36" s="35">
        <v>303.7</v>
      </c>
      <c r="AN36" s="2">
        <v>29</v>
      </c>
      <c r="AO36" s="34">
        <v>10.01</v>
      </c>
      <c r="AP36" s="43">
        <f t="shared" si="5"/>
        <v>30.339660339660337</v>
      </c>
      <c r="AQ36" s="43">
        <f t="shared" si="4"/>
        <v>1.0472413793103448</v>
      </c>
      <c r="AT36" s="5">
        <v>42510</v>
      </c>
      <c r="AU36" s="2">
        <v>73</v>
      </c>
      <c r="AW36" s="2">
        <v>22.1</v>
      </c>
      <c r="AX36" s="26">
        <f t="shared" si="2"/>
        <v>3.3031674208144794</v>
      </c>
      <c r="AY36" s="43"/>
      <c r="AZ36" s="43"/>
    </row>
    <row r="37" spans="1:52" x14ac:dyDescent="0.3">
      <c r="A37" s="1">
        <v>42789</v>
      </c>
      <c r="B37" s="2">
        <v>900</v>
      </c>
      <c r="C37" s="2" t="s">
        <v>37</v>
      </c>
      <c r="H37" s="3">
        <v>42665</v>
      </c>
      <c r="I37" s="2">
        <v>380</v>
      </c>
      <c r="J37" s="2" t="s">
        <v>99</v>
      </c>
      <c r="L37" s="2"/>
      <c r="N37" s="5">
        <v>44114</v>
      </c>
      <c r="O37" s="2">
        <v>660</v>
      </c>
      <c r="P37" s="2" t="s">
        <v>325</v>
      </c>
      <c r="Q37" s="2"/>
      <c r="R37" s="4"/>
      <c r="T37" s="5">
        <v>43367</v>
      </c>
      <c r="U37" s="2">
        <v>85</v>
      </c>
      <c r="V37" s="2" t="s">
        <v>247</v>
      </c>
      <c r="W37" s="2"/>
      <c r="X37" s="2"/>
      <c r="Z37" s="4"/>
      <c r="AA37" s="3">
        <v>42811</v>
      </c>
      <c r="AB37" s="2">
        <v>100</v>
      </c>
      <c r="AC37" s="2">
        <v>105.8</v>
      </c>
      <c r="AD37" s="10">
        <v>24.6</v>
      </c>
      <c r="AE37" s="26">
        <f>AB37/AD37</f>
        <v>4.0650406504065035</v>
      </c>
      <c r="AF37" s="43">
        <f t="shared" si="0"/>
        <v>26.026800000000001</v>
      </c>
      <c r="AG37" s="43">
        <f t="shared" si="3"/>
        <v>1.0580000000000001</v>
      </c>
      <c r="AJ37" s="2">
        <v>5102</v>
      </c>
      <c r="AK37" s="5">
        <v>43639</v>
      </c>
      <c r="AL37" s="2">
        <v>193</v>
      </c>
      <c r="AM37" s="35">
        <v>363.5</v>
      </c>
      <c r="AN37" s="2">
        <v>27.2</v>
      </c>
      <c r="AO37" s="34">
        <v>7.09</v>
      </c>
      <c r="AP37" s="43">
        <f t="shared" si="5"/>
        <v>51.269393511988717</v>
      </c>
      <c r="AQ37" s="43">
        <f t="shared" si="4"/>
        <v>1.883419689119171</v>
      </c>
      <c r="AT37" s="5">
        <v>42518</v>
      </c>
      <c r="AU37" s="2">
        <v>120</v>
      </c>
      <c r="AW37" s="2">
        <v>22.8</v>
      </c>
      <c r="AX37" s="26">
        <f t="shared" si="2"/>
        <v>5.2631578947368416</v>
      </c>
      <c r="AY37" s="43"/>
      <c r="AZ37" s="43"/>
    </row>
    <row r="38" spans="1:52" x14ac:dyDescent="0.3">
      <c r="A38" s="1">
        <v>42790</v>
      </c>
      <c r="B38" s="2">
        <v>1813</v>
      </c>
      <c r="C38" s="2" t="s">
        <v>38</v>
      </c>
      <c r="H38" s="3">
        <v>42665</v>
      </c>
      <c r="I38" s="2">
        <v>30</v>
      </c>
      <c r="J38" s="2" t="s">
        <v>12</v>
      </c>
      <c r="L38" s="2"/>
      <c r="N38" s="5"/>
      <c r="O38" s="2">
        <v>550</v>
      </c>
      <c r="P38" s="2" t="s">
        <v>326</v>
      </c>
      <c r="Q38" s="2"/>
      <c r="R38" s="4"/>
      <c r="T38" s="5">
        <v>43401</v>
      </c>
      <c r="U38" s="2">
        <v>140</v>
      </c>
      <c r="V38" s="2" t="s">
        <v>252</v>
      </c>
      <c r="W38" s="2"/>
      <c r="X38" s="2"/>
      <c r="Z38" s="4"/>
      <c r="AA38" s="3">
        <v>42816</v>
      </c>
      <c r="AB38" s="2">
        <v>100</v>
      </c>
      <c r="AC38" s="2">
        <v>95.6</v>
      </c>
      <c r="AD38" s="10">
        <v>23.8</v>
      </c>
      <c r="AE38" s="26">
        <f>AB38/AD38</f>
        <v>4.2016806722689077</v>
      </c>
      <c r="AF38" s="43">
        <f t="shared" si="0"/>
        <v>22.752799999999997</v>
      </c>
      <c r="AG38" s="43">
        <f t="shared" si="3"/>
        <v>0.95599999999999996</v>
      </c>
      <c r="AJ38" s="2">
        <v>5466</v>
      </c>
      <c r="AK38" s="5">
        <v>43654</v>
      </c>
      <c r="AL38" s="2">
        <v>279</v>
      </c>
      <c r="AM38" s="35">
        <v>345.5</v>
      </c>
      <c r="AN38" s="2">
        <v>27.9</v>
      </c>
      <c r="AO38" s="34">
        <v>10</v>
      </c>
      <c r="AP38" s="43">
        <f t="shared" si="5"/>
        <v>34.549999999999997</v>
      </c>
      <c r="AQ38" s="43">
        <f t="shared" si="4"/>
        <v>1.2383512544802868</v>
      </c>
      <c r="AT38" s="5">
        <v>42518</v>
      </c>
      <c r="AU38" s="2">
        <v>70</v>
      </c>
      <c r="AW38" s="2">
        <v>22.8</v>
      </c>
      <c r="AX38" s="26">
        <f t="shared" si="2"/>
        <v>3.070175438596491</v>
      </c>
      <c r="AY38" s="43"/>
      <c r="AZ38" s="43"/>
    </row>
    <row r="39" spans="1:52" x14ac:dyDescent="0.3">
      <c r="A39" s="1">
        <v>42795</v>
      </c>
      <c r="B39" s="2">
        <v>100</v>
      </c>
      <c r="C39" s="2" t="s">
        <v>39</v>
      </c>
      <c r="H39" s="3">
        <v>42667</v>
      </c>
      <c r="I39" s="2">
        <v>1100</v>
      </c>
      <c r="J39" s="2" t="s">
        <v>100</v>
      </c>
      <c r="L39" s="2"/>
      <c r="N39" s="5">
        <v>44158</v>
      </c>
      <c r="O39" s="2">
        <v>651</v>
      </c>
      <c r="P39" s="2" t="s">
        <v>328</v>
      </c>
      <c r="Q39" s="2"/>
      <c r="R39" s="4"/>
      <c r="T39" s="3">
        <v>43418</v>
      </c>
      <c r="U39" s="2">
        <v>199</v>
      </c>
      <c r="V39" s="2" t="s">
        <v>254</v>
      </c>
      <c r="W39" s="2"/>
      <c r="X39" s="2"/>
      <c r="Z39" s="4"/>
      <c r="AA39" s="3">
        <v>42822</v>
      </c>
      <c r="AB39" s="2">
        <v>100</v>
      </c>
      <c r="AC39" s="2">
        <v>128.1</v>
      </c>
      <c r="AD39" s="10">
        <v>23.6</v>
      </c>
      <c r="AE39" s="26">
        <f>AB39/AD39</f>
        <v>4.2372881355932197</v>
      </c>
      <c r="AF39" s="43">
        <f t="shared" si="0"/>
        <v>30.231600000000004</v>
      </c>
      <c r="AG39" s="43">
        <f t="shared" si="3"/>
        <v>1.2809999999999999</v>
      </c>
      <c r="AJ39" s="2">
        <v>5811</v>
      </c>
      <c r="AK39" s="5">
        <v>43674</v>
      </c>
      <c r="AL39" s="2">
        <v>168</v>
      </c>
      <c r="AM39" s="2">
        <v>189.2</v>
      </c>
      <c r="AN39" s="2">
        <v>28</v>
      </c>
      <c r="AO39" s="34">
        <v>6</v>
      </c>
      <c r="AP39" s="43">
        <f t="shared" si="5"/>
        <v>31.533333333333331</v>
      </c>
      <c r="AQ39" s="43">
        <f t="shared" si="4"/>
        <v>1.1261904761904762</v>
      </c>
      <c r="AS39" s="4">
        <v>14923</v>
      </c>
      <c r="AT39" s="5">
        <v>42527</v>
      </c>
      <c r="AU39" s="2">
        <v>100</v>
      </c>
      <c r="AV39" s="2">
        <v>85</v>
      </c>
      <c r="AW39" s="2">
        <v>22.8</v>
      </c>
      <c r="AX39" s="26">
        <f t="shared" si="2"/>
        <v>4.3859649122807012</v>
      </c>
      <c r="AY39" s="43">
        <f>SUM(AV39/AX39)</f>
        <v>19.380000000000003</v>
      </c>
      <c r="AZ39" s="43">
        <f t="shared" ref="AZ39:AZ44" si="6">SUM(AV39/AU39)</f>
        <v>0.85</v>
      </c>
    </row>
    <row r="40" spans="1:52" x14ac:dyDescent="0.3">
      <c r="A40" s="1">
        <v>42799</v>
      </c>
      <c r="B40" s="2">
        <v>2265</v>
      </c>
      <c r="C40" s="2" t="s">
        <v>40</v>
      </c>
      <c r="H40" s="3">
        <v>42669</v>
      </c>
      <c r="I40" s="2">
        <v>20</v>
      </c>
      <c r="J40" s="2" t="s">
        <v>101</v>
      </c>
      <c r="L40" s="2"/>
      <c r="N40" s="5">
        <v>44196</v>
      </c>
      <c r="O40" s="25">
        <v>300</v>
      </c>
      <c r="P40" s="5" t="s">
        <v>331</v>
      </c>
      <c r="Q40" s="5"/>
      <c r="R40" s="4"/>
      <c r="T40" s="36" t="s">
        <v>268</v>
      </c>
      <c r="U40" s="36"/>
      <c r="V40" s="36"/>
      <c r="W40" s="36"/>
      <c r="X40" s="36"/>
      <c r="Z40" s="4"/>
      <c r="AA40" s="3">
        <v>42825</v>
      </c>
      <c r="AB40" s="2">
        <v>150</v>
      </c>
      <c r="AC40" s="2">
        <v>141.30000000000001</v>
      </c>
      <c r="AD40" s="10">
        <v>23.6</v>
      </c>
      <c r="AE40" s="26">
        <f>AB40/AD40</f>
        <v>6.3559322033898304</v>
      </c>
      <c r="AF40" s="43">
        <f t="shared" si="0"/>
        <v>22.231200000000001</v>
      </c>
      <c r="AG40" s="43">
        <f t="shared" si="3"/>
        <v>0.94200000000000006</v>
      </c>
      <c r="AJ40" s="2">
        <v>6001</v>
      </c>
      <c r="AK40" s="5">
        <v>43680</v>
      </c>
      <c r="AL40" s="2">
        <v>233</v>
      </c>
      <c r="AM40" s="2">
        <v>287.39999999999998</v>
      </c>
      <c r="AN40" s="2">
        <v>27.9</v>
      </c>
      <c r="AO40" s="34">
        <v>8</v>
      </c>
      <c r="AP40" s="43">
        <f t="shared" si="5"/>
        <v>35.924999999999997</v>
      </c>
      <c r="AQ40" s="43">
        <f t="shared" si="4"/>
        <v>1.2334763948497853</v>
      </c>
      <c r="AS40" s="4">
        <v>14996</v>
      </c>
      <c r="AT40" s="5">
        <v>42530</v>
      </c>
      <c r="AU40" s="2">
        <v>40</v>
      </c>
      <c r="AV40" s="2">
        <v>73</v>
      </c>
      <c r="AW40" s="2">
        <v>22.8</v>
      </c>
      <c r="AX40" s="26">
        <f t="shared" si="2"/>
        <v>1.7543859649122806</v>
      </c>
      <c r="AY40" s="43">
        <f t="shared" si="2"/>
        <v>41.61</v>
      </c>
      <c r="AZ40" s="43">
        <f t="shared" si="6"/>
        <v>1.825</v>
      </c>
    </row>
    <row r="41" spans="1:52" x14ac:dyDescent="0.3">
      <c r="B41" s="2">
        <v>1580</v>
      </c>
      <c r="C41" s="2" t="s">
        <v>41</v>
      </c>
      <c r="H41" s="3">
        <v>42710</v>
      </c>
      <c r="I41" s="2">
        <v>300</v>
      </c>
      <c r="J41" s="2" t="s">
        <v>5</v>
      </c>
      <c r="L41" s="2"/>
      <c r="N41" s="38" t="s">
        <v>334</v>
      </c>
      <c r="O41" s="38"/>
      <c r="P41" s="38"/>
      <c r="Q41" s="38"/>
      <c r="R41" s="38"/>
      <c r="T41" s="5">
        <v>43469</v>
      </c>
      <c r="U41" s="2">
        <v>350</v>
      </c>
      <c r="V41" s="2" t="s">
        <v>269</v>
      </c>
      <c r="W41" s="2"/>
      <c r="X41" s="2"/>
      <c r="Z41" s="4"/>
      <c r="AA41" s="3">
        <v>42828</v>
      </c>
      <c r="AB41" s="2">
        <v>145</v>
      </c>
      <c r="AC41" s="2">
        <v>159.69999999999999</v>
      </c>
      <c r="AD41" s="10">
        <v>25.2</v>
      </c>
      <c r="AE41" s="26">
        <f>AB41/AD41</f>
        <v>5.753968253968254</v>
      </c>
      <c r="AF41" s="43">
        <f t="shared" si="0"/>
        <v>27.754758620689653</v>
      </c>
      <c r="AG41" s="43">
        <f t="shared" si="3"/>
        <v>1.1013793103448275</v>
      </c>
      <c r="AJ41" s="2">
        <v>6288</v>
      </c>
      <c r="AK41" s="5">
        <v>44053</v>
      </c>
      <c r="AL41" s="2">
        <v>251</v>
      </c>
      <c r="AM41" s="2">
        <v>388.7</v>
      </c>
      <c r="AN41" s="2">
        <v>27.9</v>
      </c>
      <c r="AO41" s="34">
        <v>9</v>
      </c>
      <c r="AP41" s="43">
        <f t="shared" si="5"/>
        <v>43.18888888888889</v>
      </c>
      <c r="AQ41" s="43">
        <f t="shared" si="4"/>
        <v>1.5486055776892429</v>
      </c>
      <c r="AS41" s="4">
        <v>15227.6</v>
      </c>
      <c r="AT41" s="5">
        <v>42538</v>
      </c>
      <c r="AU41" s="2">
        <v>111</v>
      </c>
      <c r="AV41" s="2">
        <v>144.69999999999999</v>
      </c>
      <c r="AW41" s="2">
        <v>23.1</v>
      </c>
      <c r="AX41" s="26">
        <f t="shared" ref="AX41:AY56" si="7">SUM(AU41/AW41)</f>
        <v>4.8051948051948052</v>
      </c>
      <c r="AY41" s="43">
        <f t="shared" si="7"/>
        <v>30.11324324324324</v>
      </c>
      <c r="AZ41" s="43">
        <f t="shared" si="6"/>
        <v>1.3036036036036036</v>
      </c>
    </row>
    <row r="42" spans="1:52" x14ac:dyDescent="0.3">
      <c r="A42" s="1">
        <v>42801</v>
      </c>
      <c r="B42" s="2">
        <v>650</v>
      </c>
      <c r="C42" s="2" t="s">
        <v>50</v>
      </c>
      <c r="H42" s="3">
        <v>42714</v>
      </c>
      <c r="I42" s="2">
        <v>30</v>
      </c>
      <c r="J42" s="2" t="s">
        <v>36</v>
      </c>
      <c r="L42" s="2"/>
      <c r="N42" s="5"/>
      <c r="O42" s="25"/>
      <c r="P42" s="5"/>
      <c r="Q42" s="5"/>
      <c r="R42" s="4"/>
      <c r="T42" s="5">
        <v>43470</v>
      </c>
      <c r="U42" s="2">
        <v>650</v>
      </c>
      <c r="V42" s="2" t="s">
        <v>111</v>
      </c>
      <c r="W42" s="2"/>
      <c r="X42" s="2"/>
      <c r="Z42" s="4"/>
      <c r="AA42" s="3">
        <v>42833</v>
      </c>
      <c r="AB42" s="2">
        <v>100</v>
      </c>
      <c r="AC42" s="2">
        <v>88</v>
      </c>
      <c r="AD42" s="10">
        <v>25.2</v>
      </c>
      <c r="AE42" s="26">
        <f>AB42/AD42</f>
        <v>3.9682539682539684</v>
      </c>
      <c r="AF42" s="43">
        <f t="shared" si="0"/>
        <v>22.175999999999998</v>
      </c>
      <c r="AG42" s="43">
        <f t="shared" si="3"/>
        <v>0.88</v>
      </c>
      <c r="AJ42" s="2">
        <v>6677</v>
      </c>
      <c r="AK42" s="5">
        <v>44059</v>
      </c>
      <c r="AL42" s="2">
        <v>243</v>
      </c>
      <c r="AM42" s="2">
        <v>288.89999999999998</v>
      </c>
      <c r="AN42" s="2">
        <v>27.8</v>
      </c>
      <c r="AO42" s="34">
        <v>9</v>
      </c>
      <c r="AP42" s="43">
        <f t="shared" si="5"/>
        <v>32.099999999999994</v>
      </c>
      <c r="AQ42" s="43">
        <f t="shared" si="4"/>
        <v>1.1888888888888889</v>
      </c>
      <c r="AT42" s="3">
        <v>42543</v>
      </c>
      <c r="AU42" s="2">
        <v>35</v>
      </c>
      <c r="AW42" s="2">
        <v>22.6</v>
      </c>
      <c r="AX42" s="26">
        <f t="shared" si="7"/>
        <v>1.5486725663716814</v>
      </c>
      <c r="AY42" s="43"/>
      <c r="AZ42" s="43"/>
    </row>
    <row r="43" spans="1:52" x14ac:dyDescent="0.3">
      <c r="A43" s="1">
        <v>42801</v>
      </c>
      <c r="B43" s="2">
        <v>1213</v>
      </c>
      <c r="C43" s="2" t="s">
        <v>42</v>
      </c>
      <c r="H43" s="3">
        <v>42715</v>
      </c>
      <c r="I43" s="2">
        <v>1800</v>
      </c>
      <c r="J43" s="2" t="s">
        <v>8</v>
      </c>
      <c r="L43" s="2"/>
      <c r="N43" s="5"/>
      <c r="O43" s="25"/>
      <c r="P43" s="5"/>
      <c r="Q43" s="5"/>
      <c r="R43" s="4"/>
      <c r="T43" s="5">
        <v>43545</v>
      </c>
      <c r="U43" s="2">
        <v>99</v>
      </c>
      <c r="V43" s="4" t="s">
        <v>294</v>
      </c>
      <c r="W43" s="2"/>
      <c r="X43" s="2"/>
      <c r="Z43" s="4"/>
      <c r="AA43" s="3">
        <v>42837</v>
      </c>
      <c r="AB43" s="2">
        <v>100</v>
      </c>
      <c r="AC43" s="2">
        <v>72.3</v>
      </c>
      <c r="AD43" s="10">
        <v>25.8</v>
      </c>
      <c r="AE43" s="26">
        <f>AB43/AD43</f>
        <v>3.8759689922480618</v>
      </c>
      <c r="AF43" s="43">
        <f t="shared" si="0"/>
        <v>18.653400000000001</v>
      </c>
      <c r="AG43" s="43">
        <f t="shared" si="3"/>
        <v>0.72299999999999998</v>
      </c>
      <c r="AJ43" s="2">
        <v>6977</v>
      </c>
      <c r="AK43" s="5">
        <v>44086</v>
      </c>
      <c r="AL43" s="2">
        <v>189</v>
      </c>
      <c r="AM43" s="2">
        <v>277.2</v>
      </c>
      <c r="AN43" s="2">
        <v>27.8</v>
      </c>
      <c r="AO43" s="34">
        <v>7</v>
      </c>
      <c r="AP43" s="43">
        <f t="shared" si="5"/>
        <v>39.6</v>
      </c>
      <c r="AQ43" s="43">
        <f t="shared" si="4"/>
        <v>1.4666666666666666</v>
      </c>
      <c r="AS43" s="4">
        <v>15354</v>
      </c>
      <c r="AT43" s="5">
        <v>42545</v>
      </c>
      <c r="AU43" s="2">
        <v>110</v>
      </c>
      <c r="AV43" s="2">
        <v>126.4</v>
      </c>
      <c r="AW43" s="2">
        <v>22.6</v>
      </c>
      <c r="AX43" s="26">
        <f t="shared" si="7"/>
        <v>4.8672566371681416</v>
      </c>
      <c r="AY43" s="43">
        <f t="shared" si="7"/>
        <v>25.969454545454546</v>
      </c>
      <c r="AZ43" s="43">
        <f t="shared" si="6"/>
        <v>1.1490909090909092</v>
      </c>
    </row>
    <row r="44" spans="1:52" x14ac:dyDescent="0.3">
      <c r="A44" s="1">
        <v>42802</v>
      </c>
      <c r="B44" s="2">
        <v>70</v>
      </c>
      <c r="C44" s="2" t="s">
        <v>43</v>
      </c>
      <c r="H44" s="3">
        <v>42731</v>
      </c>
      <c r="J44" s="2" t="s">
        <v>15</v>
      </c>
      <c r="L44" s="2"/>
      <c r="N44" s="5"/>
      <c r="O44" s="25"/>
      <c r="P44" s="5"/>
      <c r="Q44" s="5"/>
      <c r="R44" s="4"/>
      <c r="T44" s="5"/>
      <c r="U44" s="2">
        <v>129</v>
      </c>
      <c r="V44" s="2" t="s">
        <v>295</v>
      </c>
      <c r="W44" s="2"/>
      <c r="X44" s="2"/>
      <c r="Z44" s="4"/>
      <c r="AA44" s="3">
        <v>42843</v>
      </c>
      <c r="AB44" s="2">
        <v>100</v>
      </c>
      <c r="AC44" s="2">
        <v>117.3</v>
      </c>
      <c r="AD44" s="10">
        <v>25.4</v>
      </c>
      <c r="AE44" s="26">
        <f>AB44/AD44</f>
        <v>3.9370078740157481</v>
      </c>
      <c r="AF44" s="43">
        <f t="shared" si="0"/>
        <v>29.7942</v>
      </c>
      <c r="AG44" s="43">
        <f t="shared" si="3"/>
        <v>1.173</v>
      </c>
      <c r="AJ44" s="2">
        <v>7243</v>
      </c>
      <c r="AK44" s="5">
        <v>44102</v>
      </c>
      <c r="AL44" s="2">
        <v>173</v>
      </c>
      <c r="AM44" s="2">
        <v>152.30000000000001</v>
      </c>
      <c r="AN44" s="2">
        <v>28.8</v>
      </c>
      <c r="AO44" s="34">
        <v>6</v>
      </c>
      <c r="AP44" s="43">
        <f t="shared" si="5"/>
        <v>25.383333333333336</v>
      </c>
      <c r="AQ44" s="43">
        <f t="shared" si="4"/>
        <v>0.88034682080924864</v>
      </c>
      <c r="AS44" s="4">
        <v>15496.2</v>
      </c>
      <c r="AT44" s="5">
        <v>42552</v>
      </c>
      <c r="AU44" s="2">
        <v>110</v>
      </c>
      <c r="AV44" s="2">
        <v>142</v>
      </c>
      <c r="AW44" s="2">
        <v>22.8</v>
      </c>
      <c r="AX44" s="26">
        <f t="shared" si="7"/>
        <v>4.8245614035087714</v>
      </c>
      <c r="AY44" s="43">
        <f t="shared" si="7"/>
        <v>29.432727272727277</v>
      </c>
      <c r="AZ44" s="43">
        <f t="shared" si="6"/>
        <v>1.290909090909091</v>
      </c>
    </row>
    <row r="45" spans="1:52" x14ac:dyDescent="0.3">
      <c r="B45" s="2">
        <v>130</v>
      </c>
      <c r="C45" s="2" t="s">
        <v>44</v>
      </c>
      <c r="H45" s="3"/>
      <c r="I45" s="2">
        <v>1600</v>
      </c>
      <c r="J45" s="2" t="s">
        <v>35</v>
      </c>
      <c r="L45" s="2">
        <v>20000</v>
      </c>
      <c r="N45" s="5"/>
      <c r="O45" s="25"/>
      <c r="P45" s="5"/>
      <c r="Q45" s="5"/>
      <c r="R45" s="4"/>
      <c r="T45" s="5">
        <v>43602</v>
      </c>
      <c r="U45" s="2">
        <v>600</v>
      </c>
      <c r="V45" s="2" t="s">
        <v>312</v>
      </c>
      <c r="W45" s="2"/>
      <c r="X45" s="2"/>
      <c r="Z45" s="4"/>
      <c r="AA45" s="3">
        <v>42840</v>
      </c>
      <c r="AB45" s="2">
        <v>100</v>
      </c>
      <c r="AC45" s="2">
        <v>92.7</v>
      </c>
      <c r="AD45" s="10">
        <v>25.8</v>
      </c>
      <c r="AE45" s="26">
        <f>AB45/AD45</f>
        <v>3.8759689922480618</v>
      </c>
      <c r="AF45" s="43">
        <f t="shared" si="0"/>
        <v>23.916600000000003</v>
      </c>
      <c r="AG45" s="43">
        <f t="shared" si="3"/>
        <v>0.92700000000000005</v>
      </c>
      <c r="AJ45" s="2">
        <v>7395</v>
      </c>
      <c r="AK45" s="5">
        <v>44105</v>
      </c>
      <c r="AL45" s="2">
        <v>167</v>
      </c>
      <c r="AM45" s="2">
        <v>202.2</v>
      </c>
      <c r="AN45" s="2">
        <v>27.8</v>
      </c>
      <c r="AO45" s="34">
        <v>6</v>
      </c>
      <c r="AP45" s="43">
        <f t="shared" si="5"/>
        <v>33.699999999999996</v>
      </c>
      <c r="AQ45" s="43">
        <f t="shared" si="4"/>
        <v>1.2107784431137725</v>
      </c>
      <c r="AT45" s="5">
        <v>42556</v>
      </c>
      <c r="AU45" s="2">
        <v>92</v>
      </c>
      <c r="AW45" s="2">
        <v>22.6</v>
      </c>
      <c r="AX45" s="26">
        <f t="shared" si="7"/>
        <v>4.0707964601769913</v>
      </c>
      <c r="AY45" s="43"/>
      <c r="AZ45" s="43"/>
    </row>
    <row r="46" spans="1:52" x14ac:dyDescent="0.3">
      <c r="B46" s="2">
        <v>50</v>
      </c>
      <c r="C46" s="2" t="s">
        <v>45</v>
      </c>
      <c r="H46" s="36" t="s">
        <v>102</v>
      </c>
      <c r="I46" s="36"/>
      <c r="J46" s="36"/>
      <c r="K46" s="36"/>
      <c r="L46" s="36"/>
      <c r="N46" s="5"/>
      <c r="O46" s="25"/>
      <c r="P46" s="5"/>
      <c r="Q46" s="5"/>
      <c r="R46" s="4"/>
      <c r="T46" s="5"/>
      <c r="U46" s="2">
        <v>6800</v>
      </c>
      <c r="V46" s="2" t="s">
        <v>313</v>
      </c>
      <c r="W46" s="2"/>
      <c r="X46" s="2"/>
      <c r="Z46" s="4"/>
      <c r="AA46" s="3">
        <v>42847</v>
      </c>
      <c r="AB46" s="2">
        <v>50</v>
      </c>
      <c r="AC46" s="2">
        <v>46.7</v>
      </c>
      <c r="AD46" s="10">
        <v>26.2</v>
      </c>
      <c r="AE46" s="26">
        <f>AB46/AD46</f>
        <v>1.9083969465648856</v>
      </c>
      <c r="AF46" s="43">
        <f t="shared" si="0"/>
        <v>24.470800000000001</v>
      </c>
      <c r="AG46" s="43">
        <f t="shared" si="3"/>
        <v>0.93400000000000005</v>
      </c>
      <c r="AJ46" s="2">
        <v>7598</v>
      </c>
      <c r="AK46" s="5">
        <v>44114</v>
      </c>
      <c r="AL46" s="2">
        <v>216</v>
      </c>
      <c r="AM46" s="2">
        <v>330.5</v>
      </c>
      <c r="AN46" s="2">
        <v>27</v>
      </c>
      <c r="AO46" s="34">
        <v>8</v>
      </c>
      <c r="AP46" s="43">
        <f t="shared" si="5"/>
        <v>41.3125</v>
      </c>
      <c r="AQ46" s="43">
        <f t="shared" si="4"/>
        <v>1.5300925925925926</v>
      </c>
      <c r="AT46" s="5">
        <v>42558</v>
      </c>
      <c r="AU46" s="2">
        <v>110</v>
      </c>
      <c r="AW46" s="2">
        <v>22.6</v>
      </c>
      <c r="AX46" s="26">
        <f t="shared" si="7"/>
        <v>4.8672566371681416</v>
      </c>
      <c r="AY46" s="43"/>
      <c r="AZ46" s="43"/>
    </row>
    <row r="47" spans="1:52" x14ac:dyDescent="0.3">
      <c r="A47" s="1">
        <v>42804</v>
      </c>
      <c r="B47" s="2">
        <v>140</v>
      </c>
      <c r="C47" s="2" t="s">
        <v>46</v>
      </c>
      <c r="H47" s="3">
        <v>42853</v>
      </c>
      <c r="I47" s="2">
        <v>120</v>
      </c>
      <c r="J47" s="2" t="s">
        <v>77</v>
      </c>
      <c r="L47" s="4">
        <v>20214</v>
      </c>
      <c r="N47" s="5"/>
      <c r="O47" s="25"/>
      <c r="P47" s="5"/>
      <c r="Q47" s="5"/>
      <c r="R47" s="4"/>
      <c r="T47" s="5">
        <v>44102</v>
      </c>
      <c r="U47" s="2">
        <v>150</v>
      </c>
      <c r="V47" s="2" t="s">
        <v>324</v>
      </c>
      <c r="W47" s="2"/>
      <c r="X47" s="2"/>
      <c r="Z47" s="4"/>
      <c r="AA47" s="3">
        <v>42848</v>
      </c>
      <c r="AB47" s="2">
        <v>233</v>
      </c>
      <c r="AC47" s="2">
        <v>241</v>
      </c>
      <c r="AD47" s="10">
        <v>26.2</v>
      </c>
      <c r="AE47" s="26">
        <f>AB47/AD47</f>
        <v>8.8931297709923669</v>
      </c>
      <c r="AF47" s="43">
        <f t="shared" si="0"/>
        <v>27.099570815450644</v>
      </c>
      <c r="AG47" s="43">
        <f t="shared" si="3"/>
        <v>1.0343347639484979</v>
      </c>
      <c r="AJ47" s="2">
        <v>7928</v>
      </c>
      <c r="AK47" s="5">
        <v>44117</v>
      </c>
      <c r="AL47" s="2">
        <v>216</v>
      </c>
      <c r="AM47" s="2">
        <v>278.10000000000002</v>
      </c>
      <c r="AN47" s="2">
        <v>27</v>
      </c>
      <c r="AO47" s="34">
        <v>8</v>
      </c>
      <c r="AP47" s="43">
        <f t="shared" si="5"/>
        <v>34.762500000000003</v>
      </c>
      <c r="AQ47" s="43">
        <f t="shared" si="4"/>
        <v>1.2875000000000001</v>
      </c>
      <c r="AT47" s="5">
        <v>42573</v>
      </c>
      <c r="AU47" s="2">
        <v>110</v>
      </c>
      <c r="AW47" s="2">
        <v>21.9</v>
      </c>
      <c r="AX47" s="26">
        <f t="shared" si="7"/>
        <v>5.0228310502283104</v>
      </c>
      <c r="AY47" s="43"/>
      <c r="AZ47" s="43"/>
    </row>
    <row r="48" spans="1:52" x14ac:dyDescent="0.3">
      <c r="B48" s="2">
        <v>40</v>
      </c>
      <c r="C48" s="2" t="s">
        <v>12</v>
      </c>
      <c r="H48" s="5">
        <v>42866</v>
      </c>
      <c r="I48" s="2">
        <v>300</v>
      </c>
      <c r="J48" s="2" t="s">
        <v>107</v>
      </c>
      <c r="L48" s="2">
        <v>20358</v>
      </c>
      <c r="N48" s="5"/>
      <c r="O48" s="25"/>
      <c r="P48" s="5"/>
      <c r="Q48" s="5"/>
      <c r="R48" s="4"/>
      <c r="T48" s="5">
        <v>44196</v>
      </c>
      <c r="U48" s="2">
        <v>180</v>
      </c>
      <c r="V48" s="2" t="s">
        <v>332</v>
      </c>
      <c r="W48" s="2"/>
      <c r="X48" s="2"/>
      <c r="Z48" s="4">
        <v>14932</v>
      </c>
      <c r="AA48" s="3">
        <v>42849</v>
      </c>
      <c r="AB48" s="2">
        <v>200</v>
      </c>
      <c r="AC48" s="2">
        <v>207.7</v>
      </c>
      <c r="AD48" s="10">
        <v>25.7</v>
      </c>
      <c r="AE48" s="26">
        <f>AB48/AD48</f>
        <v>7.782101167315175</v>
      </c>
      <c r="AF48" s="43">
        <f t="shared" si="0"/>
        <v>26.689449999999997</v>
      </c>
      <c r="AG48" s="43">
        <f t="shared" si="3"/>
        <v>1.0385</v>
      </c>
      <c r="AJ48" s="2">
        <v>8206</v>
      </c>
      <c r="AK48" s="5">
        <v>44184</v>
      </c>
      <c r="AL48" s="2">
        <v>200</v>
      </c>
      <c r="AM48" s="2">
        <v>248.1</v>
      </c>
      <c r="AN48" s="2">
        <v>28.8</v>
      </c>
      <c r="AO48" s="34">
        <v>6.94</v>
      </c>
      <c r="AP48" s="43">
        <f t="shared" si="5"/>
        <v>35.749279538904894</v>
      </c>
      <c r="AQ48" s="43">
        <f t="shared" si="4"/>
        <v>1.2404999999999999</v>
      </c>
      <c r="AT48" s="5">
        <v>42586</v>
      </c>
      <c r="AU48" s="2">
        <v>110</v>
      </c>
      <c r="AW48" s="2">
        <v>21.3</v>
      </c>
      <c r="AX48" s="26">
        <f t="shared" si="7"/>
        <v>5.164319248826291</v>
      </c>
      <c r="AY48" s="43"/>
      <c r="AZ48" s="43"/>
    </row>
    <row r="49" spans="1:52" x14ac:dyDescent="0.3">
      <c r="A49" s="1">
        <v>42817</v>
      </c>
      <c r="B49" s="2">
        <v>200</v>
      </c>
      <c r="C49" s="2" t="s">
        <v>49</v>
      </c>
      <c r="H49" s="5">
        <v>42873</v>
      </c>
      <c r="I49" s="2">
        <v>3043</v>
      </c>
      <c r="J49" s="2" t="s">
        <v>115</v>
      </c>
      <c r="L49" s="2"/>
      <c r="N49" s="5"/>
      <c r="O49" s="25"/>
      <c r="P49" s="5"/>
      <c r="Q49" s="5"/>
      <c r="R49" s="4"/>
      <c r="T49" s="38" t="s">
        <v>334</v>
      </c>
      <c r="U49" s="38"/>
      <c r="V49" s="38"/>
      <c r="W49" s="38"/>
      <c r="X49" s="38"/>
      <c r="Z49" s="4"/>
      <c r="AA49" s="3">
        <v>42859</v>
      </c>
      <c r="AB49" s="2">
        <v>100</v>
      </c>
      <c r="AC49" s="2">
        <v>82.5</v>
      </c>
      <c r="AD49" s="10">
        <v>24.4</v>
      </c>
      <c r="AE49" s="26">
        <f>AB49/AD49</f>
        <v>4.0983606557377055</v>
      </c>
      <c r="AF49" s="43">
        <f t="shared" si="0"/>
        <v>20.13</v>
      </c>
      <c r="AG49" s="43">
        <f t="shared" si="3"/>
        <v>0.82499999999999996</v>
      </c>
      <c r="AJ49" s="2">
        <v>8455</v>
      </c>
      <c r="AK49" s="5">
        <v>44187</v>
      </c>
      <c r="AL49" s="2">
        <v>196</v>
      </c>
      <c r="AM49" s="2">
        <v>259.5</v>
      </c>
      <c r="AN49" s="2">
        <v>28</v>
      </c>
      <c r="AO49" s="34">
        <v>7</v>
      </c>
      <c r="AP49" s="43">
        <f t="shared" si="5"/>
        <v>37.071428571428569</v>
      </c>
      <c r="AQ49" s="43">
        <f t="shared" si="4"/>
        <v>1.3239795918367347</v>
      </c>
      <c r="AT49" s="5">
        <v>42592</v>
      </c>
      <c r="AU49" s="2">
        <v>103</v>
      </c>
      <c r="AW49" s="2">
        <v>21</v>
      </c>
      <c r="AX49" s="26">
        <f t="shared" si="7"/>
        <v>4.9047619047619051</v>
      </c>
      <c r="AY49" s="43"/>
      <c r="AZ49" s="43"/>
    </row>
    <row r="50" spans="1:52" x14ac:dyDescent="0.3">
      <c r="A50" s="1">
        <v>42818</v>
      </c>
      <c r="B50" s="2">
        <v>690</v>
      </c>
      <c r="C50" s="2" t="s">
        <v>47</v>
      </c>
      <c r="H50" s="5">
        <v>42891</v>
      </c>
      <c r="I50" s="2">
        <v>300</v>
      </c>
      <c r="J50" s="2" t="s">
        <v>131</v>
      </c>
      <c r="L50" s="2">
        <v>20772.400000000001</v>
      </c>
      <c r="N50" s="5"/>
      <c r="O50" s="25"/>
      <c r="P50" s="5"/>
      <c r="Q50" s="5"/>
      <c r="R50" s="4"/>
      <c r="T50" s="5"/>
      <c r="V50" s="2"/>
      <c r="W50" s="2"/>
      <c r="X50" s="2"/>
      <c r="Z50" s="4"/>
      <c r="AA50" s="5">
        <v>42863</v>
      </c>
      <c r="AB50" s="2">
        <v>100</v>
      </c>
      <c r="AC50" s="2">
        <v>84.4</v>
      </c>
      <c r="AD50" s="10">
        <v>24.1</v>
      </c>
      <c r="AE50" s="26">
        <f>AB50/AD50</f>
        <v>4.1493775933609953</v>
      </c>
      <c r="AF50" s="43">
        <f t="shared" si="0"/>
        <v>20.340400000000002</v>
      </c>
      <c r="AG50" s="43">
        <f t="shared" si="3"/>
        <v>0.84400000000000008</v>
      </c>
      <c r="AJ50" s="2">
        <v>8711</v>
      </c>
      <c r="AK50" s="5">
        <v>44193</v>
      </c>
      <c r="AL50" s="2">
        <v>226</v>
      </c>
      <c r="AM50" s="2">
        <v>231.5</v>
      </c>
      <c r="AN50" s="2">
        <v>28.3</v>
      </c>
      <c r="AO50" s="34">
        <v>8</v>
      </c>
      <c r="AP50" s="43">
        <f t="shared" si="5"/>
        <v>28.9375</v>
      </c>
      <c r="AQ50" s="43">
        <f t="shared" si="4"/>
        <v>1.0243362831858407</v>
      </c>
      <c r="AT50" s="5">
        <v>42602</v>
      </c>
      <c r="AU50" s="2">
        <v>82</v>
      </c>
      <c r="AW50" s="2">
        <v>21.4</v>
      </c>
      <c r="AX50" s="26">
        <f t="shared" si="7"/>
        <v>3.8317757009345796</v>
      </c>
      <c r="AY50" s="43"/>
      <c r="AZ50" s="43"/>
    </row>
    <row r="51" spans="1:52" x14ac:dyDescent="0.3">
      <c r="A51" s="1">
        <v>42823</v>
      </c>
      <c r="B51" s="2">
        <v>30</v>
      </c>
      <c r="C51" s="2" t="s">
        <v>48</v>
      </c>
      <c r="H51" s="12">
        <v>42925</v>
      </c>
      <c r="I51" s="13">
        <v>40</v>
      </c>
      <c r="J51" s="13" t="s">
        <v>136</v>
      </c>
      <c r="L51" s="2"/>
      <c r="N51" s="5"/>
      <c r="O51" s="25"/>
      <c r="P51" s="5"/>
      <c r="Q51" s="5"/>
      <c r="R51" s="4"/>
      <c r="T51" s="5"/>
      <c r="V51" s="2"/>
      <c r="W51" s="2"/>
      <c r="X51" s="2"/>
      <c r="Z51" s="4">
        <v>15315</v>
      </c>
      <c r="AA51" s="5">
        <v>42867</v>
      </c>
      <c r="AB51" s="2">
        <v>194</v>
      </c>
      <c r="AC51" s="2">
        <v>272.8</v>
      </c>
      <c r="AD51" s="10">
        <v>24.1</v>
      </c>
      <c r="AE51" s="26">
        <f>AB51/AD51</f>
        <v>8.0497925311203318</v>
      </c>
      <c r="AF51" s="43">
        <f t="shared" ref="AF51" si="8">SUM(AC51/AE51)</f>
        <v>33.889072164948459</v>
      </c>
      <c r="AG51" s="43">
        <f t="shared" ref="AG51" si="9">SUM(AC51/AB51)</f>
        <v>1.4061855670103094</v>
      </c>
      <c r="AJ51" s="49" t="s">
        <v>346</v>
      </c>
      <c r="AK51" s="49"/>
      <c r="AL51" s="49"/>
      <c r="AM51" s="49"/>
      <c r="AN51" s="49"/>
      <c r="AO51" s="49"/>
      <c r="AP51" s="49"/>
      <c r="AQ51" s="49"/>
      <c r="AT51" s="5">
        <v>42603</v>
      </c>
      <c r="AU51" s="2">
        <v>95</v>
      </c>
      <c r="AW51" s="2">
        <v>21.4</v>
      </c>
      <c r="AX51" s="26">
        <f t="shared" si="7"/>
        <v>4.4392523364485985</v>
      </c>
      <c r="AY51" s="43"/>
      <c r="AZ51" s="43"/>
    </row>
    <row r="52" spans="1:52" x14ac:dyDescent="0.3">
      <c r="A52" s="1">
        <v>42826</v>
      </c>
      <c r="B52" s="2">
        <v>50</v>
      </c>
      <c r="C52" s="2" t="s">
        <v>51</v>
      </c>
      <c r="F52" s="2">
        <v>13986</v>
      </c>
      <c r="H52" s="1">
        <v>42994</v>
      </c>
      <c r="I52" s="2">
        <v>40</v>
      </c>
      <c r="J52" s="2" t="s">
        <v>144</v>
      </c>
      <c r="L52" s="2"/>
      <c r="N52" s="5"/>
      <c r="O52" s="25"/>
      <c r="P52" s="5"/>
      <c r="Q52" s="5"/>
      <c r="R52" s="4"/>
      <c r="T52" s="5"/>
      <c r="V52" s="2"/>
      <c r="W52" s="2"/>
      <c r="X52" s="2"/>
      <c r="Z52" s="14"/>
      <c r="AA52" s="15"/>
      <c r="AB52" s="14"/>
      <c r="AC52" s="14"/>
      <c r="AD52" s="14"/>
      <c r="AE52" s="28"/>
      <c r="AF52" s="43"/>
      <c r="AG52" s="43"/>
      <c r="AJ52" s="2">
        <v>8946</v>
      </c>
      <c r="AK52" s="5">
        <v>43835</v>
      </c>
      <c r="AL52" s="2">
        <v>256</v>
      </c>
      <c r="AM52" s="2">
        <v>261.89999999999998</v>
      </c>
      <c r="AN52" s="2">
        <v>28.4</v>
      </c>
      <c r="AO52" s="34">
        <v>9</v>
      </c>
      <c r="AP52" s="43">
        <f t="shared" ref="AP52:AP54" si="10">SUM(AM52/AO52)</f>
        <v>29.099999999999998</v>
      </c>
      <c r="AQ52" s="43">
        <f t="shared" ref="AQ52:AQ54" si="11">SUM(AM52/AL52)</f>
        <v>1.0230468749999999</v>
      </c>
      <c r="AT52" s="5">
        <v>42603</v>
      </c>
      <c r="AU52" s="2">
        <v>70</v>
      </c>
      <c r="AW52" s="2">
        <v>21.4</v>
      </c>
      <c r="AX52" s="26">
        <f t="shared" si="7"/>
        <v>3.2710280373831777</v>
      </c>
      <c r="AY52" s="43"/>
      <c r="AZ52" s="43"/>
    </row>
    <row r="53" spans="1:52" x14ac:dyDescent="0.3">
      <c r="A53" s="1">
        <v>42834</v>
      </c>
      <c r="B53" s="2">
        <v>30</v>
      </c>
      <c r="C53" s="2" t="s">
        <v>52</v>
      </c>
      <c r="H53" s="5">
        <v>43020</v>
      </c>
      <c r="I53" s="2">
        <v>250</v>
      </c>
      <c r="J53" s="2" t="s">
        <v>152</v>
      </c>
      <c r="L53" s="2"/>
      <c r="N53" s="5"/>
      <c r="O53" s="25"/>
      <c r="P53" s="5"/>
      <c r="Q53" s="5"/>
      <c r="R53" s="4"/>
      <c r="T53" s="5"/>
      <c r="V53" s="2"/>
      <c r="W53" s="2"/>
      <c r="X53" s="2"/>
      <c r="Z53" s="4">
        <v>15597</v>
      </c>
      <c r="AA53" s="3">
        <v>42882</v>
      </c>
      <c r="AB53" s="2">
        <v>250</v>
      </c>
      <c r="AC53" s="2">
        <v>280</v>
      </c>
      <c r="AD53" s="10">
        <v>23.1</v>
      </c>
      <c r="AE53" s="26">
        <f>AB53/AD53</f>
        <v>10.822510822510822</v>
      </c>
      <c r="AF53" s="43">
        <f t="shared" ref="AF52:AF115" si="12">SUM(AC53/AE53)</f>
        <v>25.872000000000003</v>
      </c>
      <c r="AG53" s="43">
        <f t="shared" ref="AG52:AG115" si="13">SUM(AC53/AB53)</f>
        <v>1.1200000000000001</v>
      </c>
      <c r="AJ53" s="2">
        <v>9208</v>
      </c>
      <c r="AK53" s="5">
        <v>43844</v>
      </c>
      <c r="AL53" s="2">
        <v>200</v>
      </c>
      <c r="AM53" s="2">
        <v>255.9</v>
      </c>
      <c r="AN53" s="2">
        <v>28.5</v>
      </c>
      <c r="AO53" s="34">
        <v>7.01</v>
      </c>
      <c r="AP53" s="43">
        <f t="shared" si="10"/>
        <v>36.504992867332383</v>
      </c>
      <c r="AQ53" s="43">
        <f t="shared" si="11"/>
        <v>1.2795000000000001</v>
      </c>
      <c r="AT53" s="5">
        <v>42608</v>
      </c>
      <c r="AU53" s="2">
        <v>106</v>
      </c>
      <c r="AW53" s="2">
        <v>22.5</v>
      </c>
      <c r="AX53" s="26">
        <f t="shared" si="7"/>
        <v>4.7111111111111112</v>
      </c>
      <c r="AY53" s="43"/>
      <c r="AZ53" s="43"/>
    </row>
    <row r="54" spans="1:52" x14ac:dyDescent="0.3">
      <c r="A54" s="1">
        <v>42842</v>
      </c>
      <c r="B54" s="2">
        <v>100</v>
      </c>
      <c r="C54" s="2" t="s">
        <v>53</v>
      </c>
      <c r="H54" s="5">
        <v>43029</v>
      </c>
      <c r="I54" s="2">
        <v>300</v>
      </c>
      <c r="J54" s="2" t="s">
        <v>155</v>
      </c>
      <c r="L54" s="2"/>
      <c r="N54" s="5"/>
      <c r="O54" s="25"/>
      <c r="P54" s="5"/>
      <c r="Q54" s="5"/>
      <c r="R54" s="4"/>
      <c r="T54" s="5"/>
      <c r="V54" s="2"/>
      <c r="W54" s="2"/>
      <c r="X54" s="2"/>
      <c r="Z54" s="4"/>
      <c r="AA54" s="3">
        <v>42884</v>
      </c>
      <c r="AB54" s="2">
        <v>100</v>
      </c>
      <c r="AC54" s="2">
        <v>183.8</v>
      </c>
      <c r="AD54" s="10">
        <v>24.8</v>
      </c>
      <c r="AE54" s="26">
        <f>AB54/AD54</f>
        <v>4.032258064516129</v>
      </c>
      <c r="AF54" s="43">
        <f t="shared" si="12"/>
        <v>45.5824</v>
      </c>
      <c r="AG54" s="43">
        <f t="shared" si="13"/>
        <v>1.8380000000000001</v>
      </c>
      <c r="AJ54" s="2">
        <v>9464</v>
      </c>
      <c r="AK54" s="5">
        <v>43854</v>
      </c>
      <c r="AL54" s="2">
        <v>264</v>
      </c>
      <c r="AM54" s="2">
        <v>275.2</v>
      </c>
      <c r="AN54" s="2">
        <v>28.5</v>
      </c>
      <c r="AO54" s="34">
        <v>9.26</v>
      </c>
      <c r="AP54" s="43">
        <f t="shared" si="10"/>
        <v>29.719222462203025</v>
      </c>
      <c r="AQ54" s="43">
        <f t="shared" si="11"/>
        <v>1.0424242424242425</v>
      </c>
      <c r="AT54" s="5">
        <v>42609</v>
      </c>
      <c r="AU54" s="2">
        <v>90</v>
      </c>
      <c r="AW54" s="2">
        <v>22.5</v>
      </c>
      <c r="AX54" s="26">
        <f t="shared" si="7"/>
        <v>4</v>
      </c>
      <c r="AY54" s="43"/>
      <c r="AZ54" s="43"/>
    </row>
    <row r="55" spans="1:52" x14ac:dyDescent="0.3">
      <c r="A55" s="1">
        <v>42849</v>
      </c>
      <c r="B55" s="2">
        <v>50</v>
      </c>
      <c r="C55" s="2" t="s">
        <v>75</v>
      </c>
      <c r="F55" s="2">
        <v>14932</v>
      </c>
      <c r="H55" s="1">
        <v>43086</v>
      </c>
      <c r="I55" s="2">
        <v>35</v>
      </c>
      <c r="J55" s="2" t="s">
        <v>173</v>
      </c>
      <c r="L55" s="2"/>
      <c r="N55" s="5"/>
      <c r="O55" s="5"/>
      <c r="P55" s="5"/>
      <c r="Q55" s="5"/>
      <c r="R55" s="4"/>
      <c r="T55" s="5"/>
      <c r="V55" s="2"/>
      <c r="W55" s="2"/>
      <c r="X55" s="2"/>
      <c r="Z55" s="4"/>
      <c r="AA55" s="3">
        <v>42887</v>
      </c>
      <c r="AB55" s="2">
        <v>100</v>
      </c>
      <c r="AC55" s="2">
        <v>154.5</v>
      </c>
      <c r="AD55" s="10">
        <v>24.8</v>
      </c>
      <c r="AE55" s="26">
        <f>AB55/AD55</f>
        <v>4.032258064516129</v>
      </c>
      <c r="AF55" s="43">
        <f t="shared" si="12"/>
        <v>38.316000000000003</v>
      </c>
      <c r="AG55" s="43">
        <f t="shared" si="13"/>
        <v>1.5449999999999999</v>
      </c>
      <c r="AJ55" s="2">
        <v>9739</v>
      </c>
      <c r="AK55" s="5">
        <v>43856</v>
      </c>
      <c r="AL55" s="2">
        <v>200</v>
      </c>
      <c r="AN55" s="25">
        <v>28.6</v>
      </c>
      <c r="AO55" s="34">
        <v>7</v>
      </c>
      <c r="AP55" s="43"/>
      <c r="AQ55" s="43"/>
      <c r="AT55" s="5">
        <v>42610</v>
      </c>
      <c r="AU55" s="2">
        <v>100</v>
      </c>
      <c r="AW55" s="2">
        <v>22.5</v>
      </c>
      <c r="AX55" s="26">
        <f t="shared" si="7"/>
        <v>4.4444444444444446</v>
      </c>
      <c r="AY55" s="43"/>
      <c r="AZ55" s="43"/>
    </row>
    <row r="56" spans="1:52" x14ac:dyDescent="0.3">
      <c r="A56" s="1">
        <v>42851</v>
      </c>
      <c r="B56" s="2">
        <v>600</v>
      </c>
      <c r="C56" s="2" t="s">
        <v>76</v>
      </c>
      <c r="H56" s="3">
        <v>43092</v>
      </c>
      <c r="I56" s="2">
        <v>70</v>
      </c>
      <c r="J56" s="2" t="s">
        <v>174</v>
      </c>
      <c r="L56" s="2"/>
      <c r="N56" s="5"/>
      <c r="O56" s="5"/>
      <c r="P56" s="5"/>
      <c r="Q56" s="5"/>
      <c r="R56" s="4"/>
      <c r="T56" s="5"/>
      <c r="V56" s="2"/>
      <c r="W56" s="2"/>
      <c r="X56" s="2"/>
      <c r="Z56" s="4"/>
      <c r="AA56" s="3">
        <v>42888</v>
      </c>
      <c r="AB56" s="2">
        <v>150</v>
      </c>
      <c r="AC56" s="2">
        <v>154.1</v>
      </c>
      <c r="AD56" s="2">
        <v>23.3</v>
      </c>
      <c r="AE56" s="26">
        <v>6.44</v>
      </c>
      <c r="AF56" s="43">
        <f t="shared" si="12"/>
        <v>23.928571428571427</v>
      </c>
      <c r="AG56" s="43">
        <f t="shared" si="13"/>
        <v>1.0273333333333332</v>
      </c>
      <c r="AK56" s="5"/>
      <c r="AN56" s="25"/>
      <c r="AO56" s="34"/>
      <c r="AP56" s="43"/>
      <c r="AQ56" s="43"/>
      <c r="AT56" s="5">
        <v>42614</v>
      </c>
      <c r="AU56" s="2">
        <v>97</v>
      </c>
      <c r="AW56" s="2">
        <v>22.6</v>
      </c>
      <c r="AX56" s="26">
        <f t="shared" si="7"/>
        <v>4.2920353982300883</v>
      </c>
      <c r="AY56" s="43"/>
      <c r="AZ56" s="43"/>
    </row>
    <row r="57" spans="1:52" x14ac:dyDescent="0.3">
      <c r="A57" s="1">
        <v>42854</v>
      </c>
      <c r="B57" s="2">
        <v>530</v>
      </c>
      <c r="C57" s="2" t="s">
        <v>78</v>
      </c>
      <c r="H57" s="36" t="s">
        <v>176</v>
      </c>
      <c r="I57" s="36"/>
      <c r="J57" s="36"/>
      <c r="K57" s="36"/>
      <c r="L57" s="36"/>
      <c r="N57" s="5"/>
      <c r="O57" s="5"/>
      <c r="P57" s="5"/>
      <c r="Q57" s="5"/>
      <c r="R57" s="4"/>
      <c r="T57" s="5"/>
      <c r="V57" s="2"/>
      <c r="W57" s="2"/>
      <c r="X57" s="2"/>
      <c r="Z57" s="4">
        <v>16363</v>
      </c>
      <c r="AA57" s="3">
        <v>42889</v>
      </c>
      <c r="AB57" s="2">
        <v>151</v>
      </c>
      <c r="AC57" s="2">
        <v>220.1</v>
      </c>
      <c r="AD57" s="2">
        <v>24.1</v>
      </c>
      <c r="AE57" s="26">
        <v>6.47</v>
      </c>
      <c r="AF57" s="43">
        <f t="shared" si="12"/>
        <v>34.018547140649147</v>
      </c>
      <c r="AG57" s="43">
        <f t="shared" si="13"/>
        <v>1.457615894039735</v>
      </c>
      <c r="AK57" s="5"/>
      <c r="AN57" s="25"/>
      <c r="AO57" s="34"/>
      <c r="AP57" s="43"/>
      <c r="AQ57" s="43"/>
      <c r="AT57" s="5">
        <v>42616</v>
      </c>
      <c r="AU57" s="2">
        <v>100</v>
      </c>
      <c r="AW57" s="2">
        <v>22.6</v>
      </c>
      <c r="AX57" s="26">
        <f t="shared" ref="AX57:AY84" si="14">SUM(AU57/AW57)</f>
        <v>4.4247787610619467</v>
      </c>
      <c r="AY57" s="43"/>
      <c r="AZ57" s="43"/>
    </row>
    <row r="58" spans="1:52" x14ac:dyDescent="0.3">
      <c r="A58" s="1">
        <v>42857</v>
      </c>
      <c r="B58" s="2">
        <v>1091</v>
      </c>
      <c r="C58" s="2" t="s">
        <v>79</v>
      </c>
      <c r="H58" s="5">
        <v>43119</v>
      </c>
      <c r="I58" s="2">
        <v>20</v>
      </c>
      <c r="J58" s="2" t="s">
        <v>174</v>
      </c>
      <c r="L58" s="2"/>
      <c r="N58" s="5"/>
      <c r="O58" s="5"/>
      <c r="P58" s="5"/>
      <c r="Q58" s="5"/>
      <c r="R58" s="4"/>
      <c r="T58" s="5"/>
      <c r="V58" s="2"/>
      <c r="W58" s="2"/>
      <c r="X58" s="2"/>
      <c r="Z58" s="4"/>
      <c r="AA58" s="3">
        <v>42897</v>
      </c>
      <c r="AB58" s="2">
        <v>150</v>
      </c>
      <c r="AC58" s="2">
        <v>157.80000000000001</v>
      </c>
      <c r="AD58" s="2">
        <v>22.7</v>
      </c>
      <c r="AE58" s="26">
        <v>6.6</v>
      </c>
      <c r="AF58" s="43">
        <f t="shared" si="12"/>
        <v>23.909090909090914</v>
      </c>
      <c r="AG58" s="43">
        <f t="shared" si="13"/>
        <v>1.052</v>
      </c>
      <c r="AK58" s="5"/>
      <c r="AN58" s="25"/>
      <c r="AO58" s="34"/>
      <c r="AP58" s="43"/>
      <c r="AQ58" s="43"/>
      <c r="AT58" s="5">
        <v>42617</v>
      </c>
      <c r="AU58" s="2">
        <v>113</v>
      </c>
      <c r="AW58" s="2">
        <v>22.6</v>
      </c>
      <c r="AX58" s="26">
        <f t="shared" si="14"/>
        <v>5</v>
      </c>
      <c r="AY58" s="43"/>
      <c r="AZ58" s="43"/>
    </row>
    <row r="59" spans="1:52" x14ac:dyDescent="0.3">
      <c r="A59" s="1">
        <v>42858</v>
      </c>
      <c r="B59" s="2">
        <v>1800</v>
      </c>
      <c r="C59" s="2" t="s">
        <v>82</v>
      </c>
      <c r="F59" s="2">
        <v>15110</v>
      </c>
      <c r="H59" s="5">
        <v>43213</v>
      </c>
      <c r="I59" s="2">
        <v>180</v>
      </c>
      <c r="J59" s="2" t="s">
        <v>201</v>
      </c>
      <c r="L59" s="2"/>
      <c r="N59" s="5"/>
      <c r="O59" s="5"/>
      <c r="P59" s="5"/>
      <c r="Q59" s="5"/>
      <c r="R59" s="4"/>
      <c r="T59" s="5"/>
      <c r="V59" s="2"/>
      <c r="W59" s="2"/>
      <c r="X59" s="2"/>
      <c r="Z59" s="4">
        <v>16740</v>
      </c>
      <c r="AA59" s="3">
        <v>42906</v>
      </c>
      <c r="AB59" s="2">
        <v>150</v>
      </c>
      <c r="AD59" s="2">
        <v>22.8</v>
      </c>
      <c r="AE59" s="26">
        <v>6.8</v>
      </c>
      <c r="AF59" s="43"/>
      <c r="AG59" s="43"/>
      <c r="AK59" s="5"/>
      <c r="AN59" s="25"/>
      <c r="AO59" s="34"/>
      <c r="AP59" s="43"/>
      <c r="AQ59" s="43"/>
      <c r="AT59" s="5">
        <v>42621</v>
      </c>
      <c r="AU59" s="2">
        <v>112</v>
      </c>
      <c r="AW59" s="2">
        <v>22.1</v>
      </c>
      <c r="AX59" s="26">
        <f t="shared" si="14"/>
        <v>5.0678733031674206</v>
      </c>
      <c r="AY59" s="43"/>
      <c r="AZ59" s="43"/>
    </row>
    <row r="60" spans="1:52" x14ac:dyDescent="0.3">
      <c r="B60" s="2">
        <v>800</v>
      </c>
      <c r="C60" s="2" t="s">
        <v>83</v>
      </c>
      <c r="H60" s="5">
        <v>43227</v>
      </c>
      <c r="I60" s="2">
        <v>750</v>
      </c>
      <c r="J60" s="2" t="s">
        <v>204</v>
      </c>
      <c r="L60" s="2"/>
      <c r="N60" s="5"/>
      <c r="O60" s="5"/>
      <c r="P60" s="5"/>
      <c r="Q60" s="5"/>
      <c r="R60" s="4"/>
      <c r="T60" s="5"/>
      <c r="V60" s="2"/>
      <c r="W60" s="2"/>
      <c r="X60" s="2"/>
      <c r="Z60" s="4" t="s">
        <v>149</v>
      </c>
      <c r="AA60" s="3">
        <v>42915</v>
      </c>
      <c r="AB60" s="2">
        <v>150</v>
      </c>
      <c r="AC60" s="13">
        <v>195.2</v>
      </c>
      <c r="AD60" s="2">
        <v>21.7</v>
      </c>
      <c r="AE60" s="26">
        <f>AB60/AD60</f>
        <v>6.9124423963133639</v>
      </c>
      <c r="AF60" s="43">
        <f t="shared" si="12"/>
        <v>28.238933333333332</v>
      </c>
      <c r="AG60" s="43">
        <f t="shared" si="13"/>
        <v>1.3013333333333332</v>
      </c>
      <c r="AK60" s="5"/>
      <c r="AN60" s="25"/>
      <c r="AO60" s="34"/>
      <c r="AP60" s="43"/>
      <c r="AQ60" s="43"/>
      <c r="AT60" s="5">
        <v>42621</v>
      </c>
      <c r="AU60" s="2">
        <v>94</v>
      </c>
      <c r="AW60" s="2">
        <v>22.1</v>
      </c>
      <c r="AX60" s="26">
        <f t="shared" si="14"/>
        <v>4.253393665158371</v>
      </c>
      <c r="AY60" s="43"/>
      <c r="AZ60" s="43"/>
    </row>
    <row r="61" spans="1:52" x14ac:dyDescent="0.3">
      <c r="B61" s="2">
        <v>400</v>
      </c>
      <c r="C61" s="2" t="s">
        <v>84</v>
      </c>
      <c r="H61" s="5">
        <v>43238</v>
      </c>
      <c r="I61" s="2">
        <v>300</v>
      </c>
      <c r="J61" s="2" t="s">
        <v>224</v>
      </c>
      <c r="L61" s="2"/>
      <c r="N61" s="5"/>
      <c r="O61" s="5"/>
      <c r="P61" s="5"/>
      <c r="Q61" s="5"/>
      <c r="R61" s="4"/>
      <c r="T61" s="5"/>
      <c r="V61" s="2"/>
      <c r="W61" s="2"/>
      <c r="X61" s="2"/>
      <c r="Z61" s="4">
        <v>17126</v>
      </c>
      <c r="AA61" s="3">
        <v>42922</v>
      </c>
      <c r="AB61" s="13">
        <v>150</v>
      </c>
      <c r="AC61" s="4">
        <v>169.3</v>
      </c>
      <c r="AD61" s="2">
        <v>21.7</v>
      </c>
      <c r="AE61" s="26">
        <f>AB61/AD61</f>
        <v>6.9124423963133639</v>
      </c>
      <c r="AF61" s="43">
        <f t="shared" si="12"/>
        <v>24.49206666666667</v>
      </c>
      <c r="AG61" s="43">
        <f t="shared" si="13"/>
        <v>1.1286666666666667</v>
      </c>
      <c r="AK61" s="5"/>
      <c r="AN61" s="25"/>
      <c r="AO61" s="34"/>
      <c r="AP61" s="43"/>
      <c r="AQ61" s="43"/>
      <c r="AT61" s="5">
        <v>42622</v>
      </c>
      <c r="AU61" s="2">
        <v>95</v>
      </c>
      <c r="AW61" s="2">
        <v>22.1</v>
      </c>
      <c r="AX61" s="26">
        <f t="shared" si="14"/>
        <v>4.2986425339366514</v>
      </c>
      <c r="AY61" s="43"/>
      <c r="AZ61" s="43"/>
    </row>
    <row r="62" spans="1:52" x14ac:dyDescent="0.3">
      <c r="B62" s="2">
        <v>100</v>
      </c>
      <c r="C62" s="2" t="s">
        <v>85</v>
      </c>
      <c r="H62" s="5">
        <v>43282</v>
      </c>
      <c r="I62" s="2">
        <v>600</v>
      </c>
      <c r="J62" s="2" t="s">
        <v>223</v>
      </c>
      <c r="L62" s="2"/>
      <c r="N62" s="5"/>
      <c r="O62" s="5"/>
      <c r="P62" s="5"/>
      <c r="Q62" s="5"/>
      <c r="R62" s="4"/>
      <c r="T62" s="5"/>
      <c r="V62" s="2"/>
      <c r="W62" s="2"/>
      <c r="X62" s="2"/>
      <c r="Z62" s="4">
        <v>17296</v>
      </c>
      <c r="AA62" s="3">
        <v>42934</v>
      </c>
      <c r="AB62" s="2">
        <v>150</v>
      </c>
      <c r="AC62" s="4">
        <v>154.80000000000001</v>
      </c>
      <c r="AD62" s="2">
        <v>22.1</v>
      </c>
      <c r="AE62" s="26">
        <v>6.78</v>
      </c>
      <c r="AF62" s="43">
        <f t="shared" si="12"/>
        <v>22.831858407079647</v>
      </c>
      <c r="AG62" s="43">
        <f t="shared" si="13"/>
        <v>1.032</v>
      </c>
      <c r="AK62" s="5"/>
      <c r="AN62" s="25"/>
      <c r="AO62" s="34"/>
      <c r="AP62" s="43"/>
      <c r="AQ62" s="43"/>
      <c r="AT62" s="5">
        <v>42623</v>
      </c>
      <c r="AU62" s="2">
        <v>85</v>
      </c>
      <c r="AW62" s="2">
        <v>22.1</v>
      </c>
      <c r="AX62" s="26">
        <f t="shared" si="14"/>
        <v>3.8461538461538458</v>
      </c>
      <c r="AY62" s="43"/>
      <c r="AZ62" s="43"/>
    </row>
    <row r="63" spans="1:52" x14ac:dyDescent="0.3">
      <c r="B63" s="2">
        <v>500</v>
      </c>
      <c r="C63" s="2" t="s">
        <v>86</v>
      </c>
      <c r="H63" s="3">
        <v>43292</v>
      </c>
      <c r="I63" s="2">
        <v>-200</v>
      </c>
      <c r="J63" s="2" t="s">
        <v>231</v>
      </c>
      <c r="L63" s="2"/>
      <c r="N63" s="5"/>
      <c r="O63" s="5"/>
      <c r="P63" s="5"/>
      <c r="Q63" s="5"/>
      <c r="R63" s="4"/>
      <c r="T63" s="5"/>
      <c r="V63" s="2"/>
      <c r="W63" s="2"/>
      <c r="X63" s="2"/>
      <c r="Z63" s="4">
        <v>17451</v>
      </c>
      <c r="AA63" s="3">
        <v>42944</v>
      </c>
      <c r="AB63" s="2">
        <v>150</v>
      </c>
      <c r="AC63" s="4">
        <v>180.2</v>
      </c>
      <c r="AD63" s="2">
        <v>23.2</v>
      </c>
      <c r="AE63" s="26">
        <v>6.46</v>
      </c>
      <c r="AF63" s="43">
        <f t="shared" si="12"/>
        <v>27.89473684210526</v>
      </c>
      <c r="AG63" s="43">
        <f t="shared" si="13"/>
        <v>1.2013333333333334</v>
      </c>
      <c r="AK63" s="5"/>
      <c r="AN63" s="25"/>
      <c r="AO63" s="34"/>
      <c r="AP63" s="43"/>
      <c r="AQ63" s="43"/>
      <c r="AT63" s="5">
        <v>42627</v>
      </c>
      <c r="AU63" s="2">
        <v>110</v>
      </c>
      <c r="AW63" s="2">
        <v>22.1</v>
      </c>
      <c r="AX63" s="26">
        <f t="shared" si="14"/>
        <v>4.9773755656108598</v>
      </c>
      <c r="AY63" s="43"/>
      <c r="AZ63" s="43"/>
    </row>
    <row r="64" spans="1:52" x14ac:dyDescent="0.3">
      <c r="A64" s="1">
        <v>42860</v>
      </c>
      <c r="B64" s="2">
        <v>-17100</v>
      </c>
      <c r="C64" s="2" t="s">
        <v>104</v>
      </c>
      <c r="H64" s="36" t="s">
        <v>268</v>
      </c>
      <c r="I64" s="36"/>
      <c r="J64" s="36"/>
      <c r="K64" s="36"/>
      <c r="L64" s="36"/>
      <c r="N64" s="5"/>
      <c r="O64" s="5"/>
      <c r="P64" s="5"/>
      <c r="Q64" s="5"/>
      <c r="R64" s="4"/>
      <c r="T64" s="5"/>
      <c r="V64" s="2"/>
      <c r="W64" s="2"/>
      <c r="X64" s="2"/>
      <c r="Z64" s="4">
        <v>17631</v>
      </c>
      <c r="AA64" s="3">
        <v>42952</v>
      </c>
      <c r="AB64" s="2">
        <v>150</v>
      </c>
      <c r="AC64" s="4">
        <v>173.2</v>
      </c>
      <c r="AD64" s="2">
        <v>24.1</v>
      </c>
      <c r="AE64" s="26">
        <v>6.22</v>
      </c>
      <c r="AF64" s="43">
        <f t="shared" si="12"/>
        <v>27.845659163987136</v>
      </c>
      <c r="AG64" s="43">
        <f t="shared" si="13"/>
        <v>1.1546666666666665</v>
      </c>
      <c r="AK64" s="5"/>
      <c r="AN64" s="25"/>
      <c r="AO64" s="34"/>
      <c r="AP64" s="43"/>
      <c r="AQ64" s="43"/>
      <c r="AT64" s="5">
        <v>42635</v>
      </c>
      <c r="AU64" s="2">
        <v>95</v>
      </c>
      <c r="AW64" s="2">
        <v>21.9</v>
      </c>
      <c r="AX64" s="26">
        <f t="shared" si="14"/>
        <v>4.3378995433789953</v>
      </c>
      <c r="AY64" s="43"/>
      <c r="AZ64" s="43"/>
    </row>
    <row r="65" spans="1:52" x14ac:dyDescent="0.3">
      <c r="B65" s="2">
        <v>2850</v>
      </c>
      <c r="C65" s="2" t="s">
        <v>105</v>
      </c>
      <c r="F65" s="2">
        <v>15174</v>
      </c>
      <c r="H65" s="3">
        <v>43529</v>
      </c>
      <c r="I65" s="2">
        <v>548</v>
      </c>
      <c r="J65" s="2" t="s">
        <v>291</v>
      </c>
      <c r="L65" s="2"/>
      <c r="N65" s="5"/>
      <c r="O65" s="5"/>
      <c r="P65" s="5"/>
      <c r="Q65" s="5"/>
      <c r="R65" s="4"/>
      <c r="T65" s="5"/>
      <c r="V65" s="2"/>
      <c r="W65" s="2"/>
      <c r="X65" s="2"/>
      <c r="Z65" s="4">
        <v>17804</v>
      </c>
      <c r="AA65" s="3">
        <v>42953</v>
      </c>
      <c r="AB65" s="2">
        <v>200</v>
      </c>
      <c r="AC65" s="4"/>
      <c r="AD65" s="2">
        <v>24.9</v>
      </c>
      <c r="AE65" s="26">
        <v>8.2899999999999991</v>
      </c>
      <c r="AF65" s="43"/>
      <c r="AG65" s="43"/>
      <c r="AK65" s="5"/>
      <c r="AN65" s="25"/>
      <c r="AO65" s="34"/>
      <c r="AP65" s="43"/>
      <c r="AQ65" s="43"/>
      <c r="AS65" s="4">
        <v>18050</v>
      </c>
      <c r="AT65" s="5">
        <v>42642</v>
      </c>
      <c r="AU65" s="2">
        <v>110</v>
      </c>
      <c r="AW65" s="2">
        <v>21.8</v>
      </c>
      <c r="AX65" s="26">
        <f t="shared" si="14"/>
        <v>5.045871559633027</v>
      </c>
      <c r="AY65" s="43"/>
      <c r="AZ65" s="43"/>
    </row>
    <row r="66" spans="1:52" x14ac:dyDescent="0.3">
      <c r="A66" s="1">
        <v>42862</v>
      </c>
      <c r="B66" s="2">
        <v>50</v>
      </c>
      <c r="C66" s="2" t="s">
        <v>106</v>
      </c>
      <c r="H66" s="3">
        <v>43565</v>
      </c>
      <c r="I66" s="2">
        <v>70</v>
      </c>
      <c r="J66" s="2" t="s">
        <v>303</v>
      </c>
      <c r="L66" s="2">
        <v>23202</v>
      </c>
      <c r="N66" s="5"/>
      <c r="O66" s="5"/>
      <c r="P66" s="5"/>
      <c r="Q66" s="5"/>
      <c r="R66" s="4"/>
      <c r="T66" s="5"/>
      <c r="V66" s="2"/>
      <c r="W66" s="2"/>
      <c r="X66" s="2"/>
      <c r="Z66" s="16" t="s">
        <v>148</v>
      </c>
      <c r="AA66" s="3">
        <v>42961</v>
      </c>
      <c r="AB66" s="2">
        <v>150</v>
      </c>
      <c r="AC66" s="2">
        <v>326.60000000000002</v>
      </c>
      <c r="AD66" s="2">
        <v>23.9</v>
      </c>
      <c r="AE66" s="26">
        <v>6.27</v>
      </c>
      <c r="AF66" s="43">
        <f t="shared" si="12"/>
        <v>52.089314194577362</v>
      </c>
      <c r="AG66" s="43">
        <f t="shared" si="13"/>
        <v>2.1773333333333333</v>
      </c>
      <c r="AK66" s="5"/>
      <c r="AN66" s="25"/>
      <c r="AO66" s="34"/>
      <c r="AP66" s="43"/>
      <c r="AQ66" s="43"/>
      <c r="AT66" s="5">
        <v>42650</v>
      </c>
      <c r="AU66" s="2">
        <v>95</v>
      </c>
      <c r="AW66" s="2">
        <v>21.9</v>
      </c>
      <c r="AX66" s="26">
        <f t="shared" si="14"/>
        <v>4.3378995433789953</v>
      </c>
      <c r="AY66" s="43"/>
      <c r="AZ66" s="43"/>
    </row>
    <row r="67" spans="1:52" x14ac:dyDescent="0.3">
      <c r="A67" s="15">
        <v>42866</v>
      </c>
      <c r="B67" s="14">
        <v>9397</v>
      </c>
      <c r="C67" s="14" t="s">
        <v>108</v>
      </c>
      <c r="D67" s="14"/>
      <c r="E67" s="14"/>
      <c r="F67" s="14">
        <v>15586</v>
      </c>
      <c r="H67" s="3">
        <v>43570</v>
      </c>
      <c r="I67" s="2">
        <v>200</v>
      </c>
      <c r="J67" s="2" t="s">
        <v>307</v>
      </c>
      <c r="L67" s="2"/>
      <c r="N67" s="5"/>
      <c r="O67" s="5"/>
      <c r="P67" s="5"/>
      <c r="Q67" s="5"/>
      <c r="R67" s="4"/>
      <c r="T67" s="5"/>
      <c r="V67" s="2"/>
      <c r="W67" s="2"/>
      <c r="X67" s="2"/>
      <c r="Z67" s="4">
        <v>18131</v>
      </c>
      <c r="AA67" s="3">
        <v>42973</v>
      </c>
      <c r="AB67" s="2">
        <v>150</v>
      </c>
      <c r="AC67" s="2">
        <v>517.29999999999995</v>
      </c>
      <c r="AD67" s="2">
        <v>23.6</v>
      </c>
      <c r="AE67" s="26">
        <v>6.35</v>
      </c>
      <c r="AF67" s="43">
        <f t="shared" si="12"/>
        <v>81.464566929133852</v>
      </c>
      <c r="AG67" s="43">
        <f t="shared" si="13"/>
        <v>3.4486666666666665</v>
      </c>
      <c r="AK67" s="5"/>
      <c r="AN67" s="25"/>
      <c r="AO67" s="34"/>
      <c r="AP67" s="43"/>
      <c r="AQ67" s="43"/>
      <c r="AT67" s="5">
        <v>42652</v>
      </c>
      <c r="AU67" s="2">
        <v>90</v>
      </c>
      <c r="AW67" s="2">
        <v>21.9</v>
      </c>
      <c r="AX67" s="26">
        <f t="shared" si="14"/>
        <v>4.1095890410958908</v>
      </c>
      <c r="AY67" s="43"/>
      <c r="AZ67" s="43"/>
    </row>
    <row r="68" spans="1:52" x14ac:dyDescent="0.3">
      <c r="A68" s="5">
        <v>42870</v>
      </c>
      <c r="B68" s="2">
        <v>1000</v>
      </c>
      <c r="C68" s="2" t="s">
        <v>109</v>
      </c>
      <c r="H68" s="3">
        <v>43602</v>
      </c>
      <c r="I68" s="2">
        <v>40</v>
      </c>
      <c r="J68" s="2" t="s">
        <v>12</v>
      </c>
      <c r="L68" s="2"/>
      <c r="N68" s="5"/>
      <c r="O68" s="5"/>
      <c r="P68" s="5"/>
      <c r="Q68" s="5"/>
      <c r="R68" s="4"/>
      <c r="T68" s="5"/>
      <c r="V68" s="2"/>
      <c r="W68" s="2"/>
      <c r="X68" s="2"/>
      <c r="Z68" s="4">
        <v>18322</v>
      </c>
      <c r="AA68" s="3">
        <v>42979</v>
      </c>
      <c r="AB68" s="2">
        <v>150</v>
      </c>
      <c r="AC68" s="2">
        <v>169</v>
      </c>
      <c r="AD68" s="2">
        <v>23.8</v>
      </c>
      <c r="AE68" s="26">
        <v>6.3</v>
      </c>
      <c r="AF68" s="43">
        <f t="shared" si="12"/>
        <v>26.825396825396826</v>
      </c>
      <c r="AG68" s="43">
        <f t="shared" si="13"/>
        <v>1.1266666666666667</v>
      </c>
      <c r="AK68" s="5"/>
      <c r="AN68" s="25"/>
      <c r="AO68" s="34"/>
      <c r="AP68" s="43"/>
      <c r="AQ68" s="43"/>
      <c r="AT68" s="5">
        <v>42656</v>
      </c>
      <c r="AU68" s="2">
        <v>110</v>
      </c>
      <c r="AW68" s="2">
        <v>23</v>
      </c>
      <c r="AX68" s="26">
        <f t="shared" si="14"/>
        <v>4.7826086956521738</v>
      </c>
      <c r="AY68" s="43"/>
      <c r="AZ68" s="43"/>
    </row>
    <row r="69" spans="1:52" x14ac:dyDescent="0.3">
      <c r="A69" s="5">
        <v>42871</v>
      </c>
      <c r="B69" s="2">
        <v>3551</v>
      </c>
      <c r="C69" s="2" t="s">
        <v>112</v>
      </c>
      <c r="H69" s="3">
        <v>44123</v>
      </c>
      <c r="I69" s="2">
        <v>20</v>
      </c>
      <c r="J69" s="2" t="s">
        <v>327</v>
      </c>
      <c r="L69" s="2"/>
      <c r="N69" s="5"/>
      <c r="O69" s="5"/>
      <c r="P69" s="5"/>
      <c r="Q69" s="5"/>
      <c r="R69" s="4"/>
      <c r="T69" s="5"/>
      <c r="V69" s="2"/>
      <c r="W69" s="2"/>
      <c r="X69" s="2"/>
      <c r="Z69" s="4">
        <v>18491</v>
      </c>
      <c r="AA69" s="3">
        <v>42985</v>
      </c>
      <c r="AB69" s="2">
        <v>150</v>
      </c>
      <c r="AC69" s="2">
        <v>200.4</v>
      </c>
      <c r="AD69" s="2">
        <v>25.4</v>
      </c>
      <c r="AE69" s="26">
        <v>5.9</v>
      </c>
      <c r="AF69" s="43">
        <f t="shared" si="12"/>
        <v>33.966101694915253</v>
      </c>
      <c r="AG69" s="43">
        <f t="shared" si="13"/>
        <v>1.3360000000000001</v>
      </c>
      <c r="AK69" s="5"/>
      <c r="AN69" s="25"/>
      <c r="AO69" s="34"/>
      <c r="AP69" s="43"/>
      <c r="AQ69" s="43"/>
      <c r="AT69" s="5">
        <v>42664</v>
      </c>
      <c r="AU69" s="2">
        <v>100</v>
      </c>
      <c r="AW69" s="2">
        <v>23.2</v>
      </c>
      <c r="AX69" s="26">
        <f t="shared" si="14"/>
        <v>4.3103448275862073</v>
      </c>
      <c r="AY69" s="43"/>
      <c r="AZ69" s="43"/>
    </row>
    <row r="70" spans="1:52" x14ac:dyDescent="0.3">
      <c r="A70" s="5">
        <v>42872</v>
      </c>
      <c r="B70" s="2">
        <v>530</v>
      </c>
      <c r="C70" s="2" t="s">
        <v>113</v>
      </c>
      <c r="H70" s="38" t="s">
        <v>334</v>
      </c>
      <c r="I70" s="38"/>
      <c r="J70" s="38"/>
      <c r="K70" s="38"/>
      <c r="L70" s="38"/>
      <c r="N70" s="5"/>
      <c r="O70" s="5"/>
      <c r="P70" s="5"/>
      <c r="Q70" s="5"/>
      <c r="R70" s="4"/>
      <c r="T70" s="5"/>
      <c r="V70" s="2"/>
      <c r="W70" s="2"/>
      <c r="X70" s="2"/>
      <c r="Z70" s="4">
        <v>18691</v>
      </c>
      <c r="AA70" s="3">
        <v>42991</v>
      </c>
      <c r="AB70" s="2">
        <v>151</v>
      </c>
      <c r="AD70" s="2">
        <v>25</v>
      </c>
      <c r="AE70" s="26">
        <v>6.04</v>
      </c>
      <c r="AF70" s="43"/>
      <c r="AG70" s="43"/>
      <c r="AK70" s="5"/>
      <c r="AN70" s="25"/>
      <c r="AO70" s="34"/>
      <c r="AP70" s="43"/>
      <c r="AQ70" s="43"/>
      <c r="AT70" s="5">
        <v>42666</v>
      </c>
      <c r="AU70" s="2">
        <v>86</v>
      </c>
      <c r="AW70" s="2">
        <v>23.2</v>
      </c>
      <c r="AX70" s="26">
        <f t="shared" si="14"/>
        <v>3.7068965517241379</v>
      </c>
      <c r="AY70" s="43"/>
      <c r="AZ70" s="43"/>
    </row>
    <row r="71" spans="1:52" x14ac:dyDescent="0.3">
      <c r="B71" s="2">
        <v>617</v>
      </c>
      <c r="C71" s="2" t="s">
        <v>114</v>
      </c>
      <c r="H71" s="3"/>
      <c r="L71" s="2"/>
      <c r="N71" s="5"/>
      <c r="O71" s="5"/>
      <c r="P71" s="5"/>
      <c r="Q71" s="5"/>
      <c r="R71" s="4"/>
      <c r="T71" s="5"/>
      <c r="V71" s="2"/>
      <c r="W71" s="2"/>
      <c r="X71" s="2"/>
      <c r="Z71" s="4" t="s">
        <v>147</v>
      </c>
      <c r="AA71" s="3">
        <v>42993</v>
      </c>
      <c r="AB71" s="2">
        <v>100</v>
      </c>
      <c r="AC71" s="2">
        <v>304.8</v>
      </c>
      <c r="AD71" s="2">
        <v>25</v>
      </c>
      <c r="AE71" s="26">
        <v>4</v>
      </c>
      <c r="AF71" s="43">
        <f t="shared" si="12"/>
        <v>76.2</v>
      </c>
      <c r="AG71" s="43">
        <f t="shared" si="13"/>
        <v>3.048</v>
      </c>
      <c r="AK71" s="5"/>
      <c r="AN71" s="25"/>
      <c r="AO71" s="34"/>
      <c r="AP71" s="43"/>
      <c r="AQ71" s="43"/>
      <c r="AT71" s="5">
        <v>42672</v>
      </c>
      <c r="AU71" s="2">
        <v>106</v>
      </c>
      <c r="AW71" s="2">
        <v>23</v>
      </c>
      <c r="AX71" s="26">
        <f t="shared" si="14"/>
        <v>4.6086956521739131</v>
      </c>
      <c r="AY71" s="43"/>
      <c r="AZ71" s="43"/>
    </row>
    <row r="72" spans="1:52" x14ac:dyDescent="0.3">
      <c r="A72" s="5">
        <v>42877</v>
      </c>
      <c r="B72" s="2">
        <v>290</v>
      </c>
      <c r="C72" s="2" t="s">
        <v>116</v>
      </c>
      <c r="H72" s="3"/>
      <c r="L72" s="2"/>
      <c r="N72" s="5"/>
      <c r="O72" s="5"/>
      <c r="P72" s="5"/>
      <c r="Q72" s="5"/>
      <c r="R72" s="4"/>
      <c r="T72" s="5"/>
      <c r="V72" s="2"/>
      <c r="W72" s="2"/>
      <c r="X72" s="2"/>
      <c r="Z72" s="4">
        <v>18996</v>
      </c>
      <c r="AA72" s="3">
        <v>42995</v>
      </c>
      <c r="AB72" s="2">
        <v>150</v>
      </c>
      <c r="AC72" s="2">
        <v>170.3</v>
      </c>
      <c r="AD72" s="2">
        <v>25</v>
      </c>
      <c r="AE72" s="26">
        <v>6</v>
      </c>
      <c r="AF72" s="43">
        <f t="shared" si="12"/>
        <v>28.383333333333336</v>
      </c>
      <c r="AG72" s="43">
        <f t="shared" si="13"/>
        <v>1.1353333333333333</v>
      </c>
      <c r="AK72" s="5"/>
      <c r="AN72" s="25"/>
      <c r="AO72" s="34"/>
      <c r="AP72" s="43"/>
      <c r="AQ72" s="43"/>
      <c r="AT72" s="5">
        <v>42680</v>
      </c>
      <c r="AU72" s="2">
        <v>98</v>
      </c>
      <c r="AW72" s="2">
        <v>23</v>
      </c>
      <c r="AX72" s="26">
        <f t="shared" si="14"/>
        <v>4.2608695652173916</v>
      </c>
      <c r="AY72" s="43"/>
      <c r="AZ72" s="43"/>
    </row>
    <row r="73" spans="1:52" x14ac:dyDescent="0.3">
      <c r="A73" s="5">
        <v>42878</v>
      </c>
      <c r="B73" s="2">
        <v>20</v>
      </c>
      <c r="C73" s="2" t="s">
        <v>117</v>
      </c>
      <c r="H73" s="3"/>
      <c r="L73" s="2"/>
      <c r="N73" s="5"/>
      <c r="O73" s="5"/>
      <c r="P73" s="5"/>
      <c r="Q73" s="5"/>
      <c r="R73" s="4"/>
      <c r="T73" s="5"/>
      <c r="V73" s="2"/>
      <c r="W73" s="2"/>
      <c r="X73" s="2"/>
      <c r="Z73" s="4">
        <v>19166</v>
      </c>
      <c r="AA73" s="5">
        <v>43003</v>
      </c>
      <c r="AB73" s="2">
        <v>250</v>
      </c>
      <c r="AC73" s="2">
        <v>345.4</v>
      </c>
      <c r="AD73" s="2">
        <v>25.4</v>
      </c>
      <c r="AE73" s="26">
        <v>9.82</v>
      </c>
      <c r="AF73" s="43">
        <f t="shared" si="12"/>
        <v>35.173116089613032</v>
      </c>
      <c r="AG73" s="43">
        <f t="shared" si="13"/>
        <v>1.3815999999999999</v>
      </c>
      <c r="AK73" s="5"/>
      <c r="AN73" s="25"/>
      <c r="AO73" s="34"/>
      <c r="AP73" s="43"/>
      <c r="AQ73" s="43"/>
      <c r="AT73" s="5">
        <v>42685</v>
      </c>
      <c r="AU73" s="2">
        <v>100</v>
      </c>
      <c r="AW73" s="2">
        <v>22</v>
      </c>
      <c r="AX73" s="26">
        <f t="shared" si="14"/>
        <v>4.5454545454545459</v>
      </c>
      <c r="AY73" s="43"/>
      <c r="AZ73" s="43"/>
    </row>
    <row r="74" spans="1:52" x14ac:dyDescent="0.3">
      <c r="B74" s="2">
        <v>80</v>
      </c>
      <c r="C74" s="2" t="s">
        <v>118</v>
      </c>
      <c r="H74" s="3"/>
      <c r="L74" s="2"/>
      <c r="N74" s="5"/>
      <c r="O74" s="5"/>
      <c r="P74" s="5"/>
      <c r="Q74" s="5"/>
      <c r="R74" s="4"/>
      <c r="T74" s="5"/>
      <c r="V74" s="2"/>
      <c r="W74" s="2"/>
      <c r="X74" s="2"/>
      <c r="Z74" s="4">
        <v>19512</v>
      </c>
      <c r="AA74" s="3">
        <v>43008</v>
      </c>
      <c r="AB74" s="2">
        <v>250</v>
      </c>
      <c r="AC74" s="2">
        <v>302.89999999999998</v>
      </c>
      <c r="AD74" s="2">
        <v>25.5</v>
      </c>
      <c r="AE74" s="26">
        <v>9.8000000000000007</v>
      </c>
      <c r="AF74" s="43">
        <f t="shared" si="12"/>
        <v>30.908163265306118</v>
      </c>
      <c r="AG74" s="43">
        <f t="shared" si="13"/>
        <v>1.2116</v>
      </c>
      <c r="AK74" s="5"/>
      <c r="AN74" s="25"/>
      <c r="AO74" s="34"/>
      <c r="AP74" s="43"/>
      <c r="AQ74" s="43"/>
      <c r="AT74" s="5">
        <v>42685</v>
      </c>
      <c r="AU74" s="2">
        <v>83</v>
      </c>
      <c r="AW74" s="2">
        <v>22</v>
      </c>
      <c r="AX74" s="26">
        <f t="shared" si="14"/>
        <v>3.7727272727272729</v>
      </c>
      <c r="AY74" s="43"/>
      <c r="AZ74" s="43"/>
    </row>
    <row r="75" spans="1:52" x14ac:dyDescent="0.3">
      <c r="B75" s="2">
        <v>210</v>
      </c>
      <c r="C75" s="2" t="s">
        <v>119</v>
      </c>
      <c r="H75" s="3"/>
      <c r="L75" s="2"/>
      <c r="N75" s="5"/>
      <c r="O75" s="5"/>
      <c r="P75" s="5"/>
      <c r="Q75" s="5"/>
      <c r="R75" s="4"/>
      <c r="T75" s="5"/>
      <c r="V75" s="2"/>
      <c r="W75" s="2"/>
      <c r="X75" s="2"/>
      <c r="Z75" s="4" t="s">
        <v>146</v>
      </c>
      <c r="AA75" s="3">
        <v>43014</v>
      </c>
      <c r="AB75" s="2">
        <v>200</v>
      </c>
      <c r="AC75" s="2">
        <v>198.1</v>
      </c>
      <c r="AD75" s="2">
        <v>25.9</v>
      </c>
      <c r="AE75" s="26">
        <v>7.73</v>
      </c>
      <c r="AF75" s="43">
        <f t="shared" si="12"/>
        <v>25.627425614489002</v>
      </c>
      <c r="AG75" s="43">
        <f t="shared" si="13"/>
        <v>0.99049999999999994</v>
      </c>
      <c r="AK75" s="5"/>
      <c r="AN75" s="25"/>
      <c r="AO75" s="34"/>
      <c r="AP75" s="43"/>
      <c r="AQ75" s="43"/>
      <c r="AT75" s="5">
        <v>42686</v>
      </c>
      <c r="AU75" s="2">
        <v>113</v>
      </c>
      <c r="AW75" s="2">
        <v>22</v>
      </c>
      <c r="AX75" s="26">
        <f t="shared" si="14"/>
        <v>5.1363636363636367</v>
      </c>
      <c r="AY75" s="43"/>
      <c r="AZ75" s="43"/>
    </row>
    <row r="76" spans="1:52" x14ac:dyDescent="0.3">
      <c r="B76" s="2">
        <v>160</v>
      </c>
      <c r="C76" s="2" t="s">
        <v>120</v>
      </c>
      <c r="H76" s="3"/>
      <c r="L76" s="2"/>
      <c r="N76" s="5"/>
      <c r="O76" s="5"/>
      <c r="P76" s="5"/>
      <c r="Q76" s="5"/>
      <c r="R76" s="4"/>
      <c r="T76" s="5"/>
      <c r="V76" s="2"/>
      <c r="W76" s="2"/>
      <c r="X76" s="2"/>
      <c r="Z76" s="4">
        <v>20013</v>
      </c>
      <c r="AA76" s="5">
        <v>43022</v>
      </c>
      <c r="AB76" s="2">
        <v>200</v>
      </c>
      <c r="AD76" s="2">
        <v>27.6</v>
      </c>
      <c r="AE76" s="26">
        <v>7.24</v>
      </c>
      <c r="AF76" s="43"/>
      <c r="AG76" s="43"/>
      <c r="AK76" s="5"/>
      <c r="AN76" s="25"/>
      <c r="AO76" s="34"/>
      <c r="AP76" s="43"/>
      <c r="AQ76" s="43"/>
      <c r="AT76" s="5">
        <v>42690</v>
      </c>
      <c r="AU76" s="2">
        <v>102</v>
      </c>
      <c r="AW76" s="2">
        <v>21.7</v>
      </c>
      <c r="AX76" s="26">
        <f t="shared" si="14"/>
        <v>4.7004608294930881</v>
      </c>
      <c r="AY76" s="43"/>
      <c r="AZ76" s="43"/>
    </row>
    <row r="77" spans="1:52" x14ac:dyDescent="0.3">
      <c r="A77" s="5">
        <v>42880</v>
      </c>
      <c r="B77" s="2">
        <v>163</v>
      </c>
      <c r="C77" s="2" t="s">
        <v>121</v>
      </c>
      <c r="H77" s="3"/>
      <c r="L77" s="2"/>
      <c r="N77" s="5"/>
      <c r="O77" s="5"/>
      <c r="P77" s="5"/>
      <c r="Q77" s="5"/>
      <c r="R77" s="4"/>
      <c r="T77" s="5"/>
      <c r="V77" s="2"/>
      <c r="W77" s="2"/>
      <c r="X77" s="2"/>
      <c r="Z77" s="4" t="s">
        <v>157</v>
      </c>
      <c r="AA77" s="5">
        <v>43028</v>
      </c>
      <c r="AB77" s="2">
        <v>200</v>
      </c>
      <c r="AC77" s="2">
        <v>400.8</v>
      </c>
      <c r="AD77" s="2">
        <v>27.6</v>
      </c>
      <c r="AE77" s="26">
        <v>7.24</v>
      </c>
      <c r="AF77" s="43">
        <f t="shared" si="12"/>
        <v>55.35911602209945</v>
      </c>
      <c r="AG77" s="43">
        <f t="shared" si="13"/>
        <v>2.004</v>
      </c>
      <c r="AK77" s="5"/>
      <c r="AN77" s="25"/>
      <c r="AO77" s="34"/>
      <c r="AP77" s="43"/>
      <c r="AQ77" s="43"/>
      <c r="AT77" s="5">
        <v>42696</v>
      </c>
      <c r="AU77" s="2">
        <v>100</v>
      </c>
      <c r="AW77" s="2">
        <v>21.8</v>
      </c>
      <c r="AX77" s="26">
        <f t="shared" si="14"/>
        <v>4.5871559633027523</v>
      </c>
      <c r="AY77" s="43"/>
      <c r="AZ77" s="43"/>
    </row>
    <row r="78" spans="1:52" x14ac:dyDescent="0.3">
      <c r="A78" s="1">
        <v>42882</v>
      </c>
      <c r="B78" s="2">
        <v>115</v>
      </c>
      <c r="C78" s="2" t="s">
        <v>128</v>
      </c>
      <c r="H78" s="3"/>
      <c r="L78" s="2"/>
      <c r="N78" s="5"/>
      <c r="O78" s="5"/>
      <c r="P78" s="5"/>
      <c r="Q78" s="5"/>
      <c r="R78" s="4"/>
      <c r="T78" s="5"/>
      <c r="V78" s="2"/>
      <c r="W78" s="2"/>
      <c r="X78" s="2"/>
      <c r="Z78" s="4">
        <v>20413</v>
      </c>
      <c r="AA78" s="3">
        <v>43037</v>
      </c>
      <c r="AB78" s="2">
        <v>201</v>
      </c>
      <c r="AC78" s="2">
        <v>191.6</v>
      </c>
      <c r="AD78" s="2">
        <v>26.6</v>
      </c>
      <c r="AE78" s="26">
        <v>7.56</v>
      </c>
      <c r="AF78" s="43">
        <f t="shared" si="12"/>
        <v>25.343915343915345</v>
      </c>
      <c r="AG78" s="43">
        <f t="shared" si="13"/>
        <v>0.95323383084577107</v>
      </c>
      <c r="AK78" s="5"/>
      <c r="AN78" s="25"/>
      <c r="AO78" s="34"/>
      <c r="AP78" s="43"/>
      <c r="AQ78" s="43"/>
      <c r="AT78" s="5">
        <v>42711</v>
      </c>
      <c r="AU78" s="2">
        <v>110</v>
      </c>
      <c r="AW78" s="2">
        <v>22.8</v>
      </c>
      <c r="AX78" s="26">
        <f t="shared" si="14"/>
        <v>4.8245614035087714</v>
      </c>
      <c r="AY78" s="43"/>
      <c r="AZ78" s="43"/>
    </row>
    <row r="79" spans="1:52" x14ac:dyDescent="0.3">
      <c r="B79" s="2">
        <v>3000</v>
      </c>
      <c r="C79" s="2" t="s">
        <v>129</v>
      </c>
      <c r="H79" s="3"/>
      <c r="L79" s="2"/>
      <c r="N79" s="5"/>
      <c r="O79" s="5"/>
      <c r="P79" s="5"/>
      <c r="Q79" s="5"/>
      <c r="R79" s="4"/>
      <c r="T79" s="5"/>
      <c r="V79" s="2"/>
      <c r="W79" s="2"/>
      <c r="X79" s="2"/>
      <c r="Z79" s="4">
        <v>20808</v>
      </c>
      <c r="AA79" s="3">
        <v>43054</v>
      </c>
      <c r="AB79" s="2">
        <v>200</v>
      </c>
      <c r="AC79" s="2">
        <v>208.3</v>
      </c>
      <c r="AD79" s="2">
        <v>27.1</v>
      </c>
      <c r="AE79" s="26">
        <v>7.37</v>
      </c>
      <c r="AF79" s="43">
        <f t="shared" si="12"/>
        <v>28.263229308005428</v>
      </c>
      <c r="AG79" s="43">
        <f t="shared" si="13"/>
        <v>1.0415000000000001</v>
      </c>
      <c r="AK79" s="5"/>
      <c r="AN79" s="25"/>
      <c r="AO79" s="34"/>
      <c r="AP79" s="43"/>
      <c r="AQ79" s="43"/>
      <c r="AT79" s="5">
        <v>42713</v>
      </c>
      <c r="AU79" s="2">
        <v>78</v>
      </c>
      <c r="AW79" s="2">
        <v>22.8</v>
      </c>
      <c r="AX79" s="26">
        <f t="shared" si="14"/>
        <v>3.4210526315789473</v>
      </c>
      <c r="AY79" s="43"/>
      <c r="AZ79" s="43"/>
    </row>
    <row r="80" spans="1:52" x14ac:dyDescent="0.3">
      <c r="A80" s="1">
        <v>42887</v>
      </c>
      <c r="B80" s="2">
        <v>930</v>
      </c>
      <c r="C80" s="2" t="s">
        <v>130</v>
      </c>
      <c r="H80" s="3"/>
      <c r="L80" s="2"/>
      <c r="N80" s="5"/>
      <c r="O80" s="5"/>
      <c r="P80" s="5"/>
      <c r="Q80" s="5"/>
      <c r="R80" s="4"/>
      <c r="T80" s="5"/>
      <c r="V80" s="2"/>
      <c r="W80" s="2"/>
      <c r="X80" s="2"/>
      <c r="Z80" s="4">
        <v>21017</v>
      </c>
      <c r="AA80" s="3">
        <v>43058</v>
      </c>
      <c r="AB80" s="2">
        <v>201</v>
      </c>
      <c r="AD80" s="2">
        <v>27.1</v>
      </c>
      <c r="AE80" s="26">
        <v>7.4</v>
      </c>
      <c r="AF80" s="43"/>
      <c r="AG80" s="43"/>
      <c r="AK80" s="5"/>
      <c r="AN80" s="25"/>
      <c r="AO80" s="34"/>
      <c r="AP80" s="43"/>
      <c r="AQ80" s="43"/>
      <c r="AT80" s="5">
        <v>42715</v>
      </c>
      <c r="AU80" s="2">
        <v>104</v>
      </c>
      <c r="AW80" s="2">
        <v>22.8</v>
      </c>
      <c r="AX80" s="26">
        <f t="shared" si="14"/>
        <v>4.5614035087719298</v>
      </c>
      <c r="AY80" s="43"/>
      <c r="AZ80" s="43"/>
    </row>
    <row r="81" spans="1:52" x14ac:dyDescent="0.3">
      <c r="A81" s="1">
        <v>42898</v>
      </c>
      <c r="B81" s="2">
        <v>613</v>
      </c>
      <c r="C81" s="2" t="s">
        <v>132</v>
      </c>
      <c r="H81" s="3"/>
      <c r="L81" s="2"/>
      <c r="N81" s="5"/>
      <c r="O81" s="5"/>
      <c r="P81" s="5"/>
      <c r="Q81" s="5"/>
      <c r="R81" s="4"/>
      <c r="T81" s="5"/>
      <c r="V81" s="2"/>
      <c r="W81" s="2"/>
      <c r="X81" s="2"/>
      <c r="Z81" s="4" t="s">
        <v>171</v>
      </c>
      <c r="AA81" s="3">
        <v>43059</v>
      </c>
      <c r="AB81" s="2">
        <v>154</v>
      </c>
      <c r="AD81" s="2">
        <v>27.6</v>
      </c>
      <c r="AE81" s="26">
        <v>5.58</v>
      </c>
      <c r="AF81" s="43"/>
      <c r="AG81" s="43"/>
      <c r="AK81" s="5"/>
      <c r="AN81" s="25"/>
      <c r="AO81" s="34"/>
      <c r="AP81" s="43"/>
      <c r="AQ81" s="43"/>
      <c r="AT81" s="5">
        <v>42715</v>
      </c>
      <c r="AU81" s="2">
        <v>80</v>
      </c>
      <c r="AW81" s="2">
        <v>22.8</v>
      </c>
      <c r="AX81" s="26">
        <f t="shared" si="14"/>
        <v>3.5087719298245612</v>
      </c>
      <c r="AY81" s="43"/>
      <c r="AZ81" s="43"/>
    </row>
    <row r="82" spans="1:52" x14ac:dyDescent="0.3">
      <c r="B82" s="2">
        <v>349</v>
      </c>
      <c r="C82" s="2" t="s">
        <v>133</v>
      </c>
      <c r="H82" s="3"/>
      <c r="L82" s="2"/>
      <c r="N82" s="5"/>
      <c r="O82" s="5"/>
      <c r="P82" s="5"/>
      <c r="Q82" s="5"/>
      <c r="R82" s="4"/>
      <c r="T82" s="5"/>
      <c r="V82" s="2"/>
      <c r="W82" s="2"/>
      <c r="X82" s="2"/>
      <c r="Z82" s="4" t="s">
        <v>172</v>
      </c>
      <c r="AA82" s="3">
        <v>43064</v>
      </c>
      <c r="AB82" s="2">
        <v>200</v>
      </c>
      <c r="AC82" s="2">
        <v>609.20000000000005</v>
      </c>
      <c r="AD82" s="2">
        <v>27.6</v>
      </c>
      <c r="AE82" s="26">
        <v>7.25</v>
      </c>
      <c r="AF82" s="43">
        <f t="shared" si="12"/>
        <v>84.027586206896558</v>
      </c>
      <c r="AG82" s="43">
        <f t="shared" si="13"/>
        <v>3.0460000000000003</v>
      </c>
      <c r="AK82" s="5"/>
      <c r="AN82" s="25"/>
      <c r="AO82" s="34"/>
      <c r="AP82" s="43"/>
      <c r="AQ82" s="43"/>
      <c r="AT82" s="5">
        <v>42715</v>
      </c>
      <c r="AU82" s="2">
        <v>68</v>
      </c>
      <c r="AW82" s="2">
        <v>22.8</v>
      </c>
      <c r="AX82" s="26">
        <f t="shared" si="14"/>
        <v>2.9824561403508771</v>
      </c>
      <c r="AY82" s="43"/>
      <c r="AZ82" s="43"/>
    </row>
    <row r="83" spans="1:52" x14ac:dyDescent="0.3">
      <c r="A83" s="1">
        <v>42905</v>
      </c>
      <c r="B83" s="2">
        <v>40</v>
      </c>
      <c r="C83" s="2" t="s">
        <v>134</v>
      </c>
      <c r="H83" s="3"/>
      <c r="L83" s="2"/>
      <c r="N83" s="5"/>
      <c r="O83" s="5"/>
      <c r="P83" s="5"/>
      <c r="Q83" s="5"/>
      <c r="R83" s="4"/>
      <c r="T83" s="5"/>
      <c r="V83" s="2"/>
      <c r="W83" s="2"/>
      <c r="X83" s="2"/>
      <c r="Z83" s="4">
        <v>21626</v>
      </c>
      <c r="AA83" s="5">
        <v>43071</v>
      </c>
      <c r="AB83" s="2">
        <v>201</v>
      </c>
      <c r="AC83" s="2">
        <v>179.6</v>
      </c>
      <c r="AD83" s="2">
        <v>26.9</v>
      </c>
      <c r="AE83" s="26">
        <v>7.46</v>
      </c>
      <c r="AF83" s="43">
        <f t="shared" si="12"/>
        <v>24.075067024128685</v>
      </c>
      <c r="AG83" s="43">
        <f t="shared" si="13"/>
        <v>0.89353233830845769</v>
      </c>
      <c r="AK83" s="5"/>
      <c r="AN83" s="25"/>
      <c r="AO83" s="34"/>
      <c r="AP83" s="43"/>
      <c r="AQ83" s="43"/>
      <c r="AT83" s="5">
        <v>42716</v>
      </c>
      <c r="AU83" s="2">
        <v>50</v>
      </c>
      <c r="AW83" s="2">
        <v>23.8</v>
      </c>
      <c r="AX83" s="26">
        <f t="shared" si="14"/>
        <v>2.1008403361344539</v>
      </c>
      <c r="AY83" s="43"/>
      <c r="AZ83" s="43"/>
    </row>
    <row r="84" spans="1:52" x14ac:dyDescent="0.3">
      <c r="A84" s="1">
        <v>42916</v>
      </c>
      <c r="B84" s="2">
        <v>20</v>
      </c>
      <c r="C84" s="2" t="s">
        <v>135</v>
      </c>
      <c r="H84" s="3"/>
      <c r="L84" s="2"/>
      <c r="N84" s="5"/>
      <c r="O84" s="5"/>
      <c r="P84" s="5"/>
      <c r="Q84" s="5"/>
      <c r="R84" s="4"/>
      <c r="T84" s="5"/>
      <c r="V84" s="2"/>
      <c r="W84" s="2"/>
      <c r="X84" s="2"/>
      <c r="Z84" s="4">
        <v>21805</v>
      </c>
      <c r="AA84" s="3">
        <v>43444</v>
      </c>
      <c r="AB84" s="2">
        <v>200</v>
      </c>
      <c r="AC84" s="2">
        <v>229.9</v>
      </c>
      <c r="AD84" s="2">
        <v>26.9</v>
      </c>
      <c r="AE84" s="26">
        <v>7.43</v>
      </c>
      <c r="AF84" s="43">
        <f t="shared" si="12"/>
        <v>30.9421265141319</v>
      </c>
      <c r="AG84" s="43">
        <f t="shared" si="13"/>
        <v>1.1495</v>
      </c>
      <c r="AK84" s="5"/>
      <c r="AN84" s="25"/>
      <c r="AO84" s="34"/>
      <c r="AP84" s="43"/>
      <c r="AQ84" s="43"/>
      <c r="AS84" s="4">
        <v>20015</v>
      </c>
      <c r="AT84" s="5">
        <v>42731</v>
      </c>
      <c r="AU84" s="2">
        <v>100</v>
      </c>
      <c r="AV84" s="2">
        <f>SUM(AS86-AS84)</f>
        <v>102.5</v>
      </c>
      <c r="AW84" s="2">
        <v>24.1</v>
      </c>
      <c r="AX84" s="26">
        <f t="shared" si="14"/>
        <v>4.1493775933609953</v>
      </c>
      <c r="AY84" s="43">
        <f t="shared" si="14"/>
        <v>24.702500000000004</v>
      </c>
      <c r="AZ84" s="43">
        <f t="shared" ref="AZ84" si="15">SUM(AV84/AU84)</f>
        <v>1.0249999999999999</v>
      </c>
    </row>
    <row r="85" spans="1:52" x14ac:dyDescent="0.3">
      <c r="A85" s="1">
        <v>42947</v>
      </c>
      <c r="B85" s="2">
        <v>50</v>
      </c>
      <c r="C85" s="2" t="s">
        <v>137</v>
      </c>
      <c r="F85" s="2">
        <v>17543</v>
      </c>
      <c r="H85" s="3"/>
      <c r="L85" s="2"/>
      <c r="N85" s="5"/>
      <c r="O85" s="5"/>
      <c r="P85" s="5"/>
      <c r="Q85" s="5"/>
      <c r="R85" s="4"/>
      <c r="T85" s="5"/>
      <c r="V85" s="2"/>
      <c r="W85" s="2"/>
      <c r="X85" s="2"/>
      <c r="Z85" s="4">
        <v>22035</v>
      </c>
      <c r="AA85" s="3">
        <v>43086</v>
      </c>
      <c r="AB85" s="2">
        <v>201</v>
      </c>
      <c r="AC85" s="2">
        <v>192.2</v>
      </c>
      <c r="AD85" s="2">
        <v>26.8</v>
      </c>
      <c r="AE85" s="26">
        <v>7.49</v>
      </c>
      <c r="AF85" s="43">
        <f t="shared" si="12"/>
        <v>25.660881174899863</v>
      </c>
      <c r="AG85" s="43">
        <f t="shared" si="13"/>
        <v>0.95621890547263677</v>
      </c>
      <c r="AK85" s="5"/>
      <c r="AN85" s="25"/>
      <c r="AO85" s="34"/>
      <c r="AP85" s="43"/>
      <c r="AQ85" s="43"/>
      <c r="AS85" s="50" t="s">
        <v>347</v>
      </c>
      <c r="AT85" s="50"/>
      <c r="AU85" s="50"/>
      <c r="AV85" s="50"/>
      <c r="AW85" s="50"/>
      <c r="AX85" s="50"/>
      <c r="AY85" s="50"/>
      <c r="AZ85" s="50"/>
    </row>
    <row r="86" spans="1:52" x14ac:dyDescent="0.3">
      <c r="A86" s="1">
        <v>42958</v>
      </c>
      <c r="B86" s="2">
        <v>613</v>
      </c>
      <c r="C86" s="2" t="s">
        <v>138</v>
      </c>
      <c r="H86" s="3"/>
      <c r="L86" s="2"/>
      <c r="N86" s="5"/>
      <c r="O86" s="5"/>
      <c r="P86" s="5"/>
      <c r="Q86" s="5"/>
      <c r="R86" s="4"/>
      <c r="T86" s="5"/>
      <c r="V86" s="2"/>
      <c r="W86" s="2"/>
      <c r="X86" s="2"/>
      <c r="Z86" s="4">
        <v>22228</v>
      </c>
      <c r="AA86" s="1">
        <v>43096</v>
      </c>
      <c r="AB86" s="2">
        <v>200</v>
      </c>
      <c r="AD86" s="2">
        <v>27.1</v>
      </c>
      <c r="AE86" s="26">
        <v>7.38</v>
      </c>
      <c r="AF86" s="43"/>
      <c r="AG86" s="43"/>
      <c r="AK86" s="5"/>
      <c r="AN86" s="25"/>
      <c r="AO86" s="34"/>
      <c r="AP86" s="43"/>
      <c r="AQ86" s="43"/>
      <c r="AS86" s="4">
        <v>20117.5</v>
      </c>
      <c r="AT86" s="5">
        <v>42835</v>
      </c>
      <c r="AU86" s="2">
        <v>100</v>
      </c>
      <c r="AV86" s="2">
        <v>97</v>
      </c>
      <c r="AW86" s="2">
        <v>23.5</v>
      </c>
      <c r="AX86" s="26">
        <f t="shared" ref="AX86:AY98" si="16">SUM(AU86/AW86)</f>
        <v>4.2553191489361701</v>
      </c>
      <c r="AY86" s="43">
        <f t="shared" si="16"/>
        <v>22.795000000000002</v>
      </c>
      <c r="AZ86" s="43">
        <f t="shared" ref="AZ86:AZ98" si="17">SUM(AV86/AU86)</f>
        <v>0.97</v>
      </c>
    </row>
    <row r="87" spans="1:52" x14ac:dyDescent="0.3">
      <c r="A87" s="5">
        <v>42960</v>
      </c>
      <c r="B87" s="2">
        <v>30</v>
      </c>
      <c r="C87" s="2" t="s">
        <v>139</v>
      </c>
      <c r="H87" s="3"/>
      <c r="L87" s="2"/>
      <c r="N87" s="5"/>
      <c r="O87" s="5"/>
      <c r="P87" s="5"/>
      <c r="Q87" s="5"/>
      <c r="R87" s="4"/>
      <c r="T87" s="5"/>
      <c r="V87" s="2"/>
      <c r="W87" s="2"/>
      <c r="X87" s="2"/>
      <c r="Z87" s="4" t="s">
        <v>195</v>
      </c>
      <c r="AA87" s="3">
        <v>43099</v>
      </c>
      <c r="AB87" s="2">
        <v>200</v>
      </c>
      <c r="AC87" s="2">
        <v>437.3</v>
      </c>
      <c r="AD87" s="2">
        <v>27.9</v>
      </c>
      <c r="AE87" s="26">
        <v>7.17</v>
      </c>
      <c r="AF87" s="43">
        <f t="shared" si="12"/>
        <v>60.990237099023709</v>
      </c>
      <c r="AG87" s="43">
        <f t="shared" si="13"/>
        <v>2.1865000000000001</v>
      </c>
      <c r="AK87" s="5"/>
      <c r="AN87" s="25"/>
      <c r="AO87" s="34"/>
      <c r="AP87" s="43"/>
      <c r="AQ87" s="43"/>
      <c r="AS87" s="4">
        <v>20214.5</v>
      </c>
      <c r="AT87" s="5">
        <v>42855</v>
      </c>
      <c r="AU87" s="2">
        <v>100</v>
      </c>
      <c r="AV87" s="2">
        <v>62</v>
      </c>
      <c r="AW87" s="2">
        <v>23.4</v>
      </c>
      <c r="AX87" s="26">
        <f t="shared" si="16"/>
        <v>4.2735042735042734</v>
      </c>
      <c r="AY87" s="43">
        <f t="shared" si="16"/>
        <v>14.508000000000001</v>
      </c>
      <c r="AZ87" s="43">
        <f t="shared" si="17"/>
        <v>0.62</v>
      </c>
    </row>
    <row r="88" spans="1:52" x14ac:dyDescent="0.3">
      <c r="A88" s="1">
        <v>42966</v>
      </c>
      <c r="B88" s="2">
        <v>10</v>
      </c>
      <c r="C88" s="2" t="s">
        <v>140</v>
      </c>
      <c r="H88" s="3"/>
      <c r="L88" s="2"/>
      <c r="N88" s="5"/>
      <c r="O88" s="5"/>
      <c r="P88" s="5"/>
      <c r="Q88" s="5"/>
      <c r="R88" s="4"/>
      <c r="T88" s="5"/>
      <c r="V88" s="2"/>
      <c r="W88" s="2"/>
      <c r="X88" s="2"/>
      <c r="Z88" s="50" t="s">
        <v>176</v>
      </c>
      <c r="AA88" s="50"/>
      <c r="AB88" s="50"/>
      <c r="AC88" s="50"/>
      <c r="AD88" s="50"/>
      <c r="AE88" s="50"/>
      <c r="AF88" s="43"/>
      <c r="AG88" s="43"/>
      <c r="AK88" s="5"/>
      <c r="AN88" s="25"/>
      <c r="AO88" s="34"/>
      <c r="AP88" s="43"/>
      <c r="AQ88" s="43"/>
      <c r="AS88" s="4">
        <v>20276.5</v>
      </c>
      <c r="AT88" s="5">
        <v>42861</v>
      </c>
      <c r="AU88" s="2">
        <v>95</v>
      </c>
      <c r="AV88" s="2">
        <v>62</v>
      </c>
      <c r="AW88" s="2">
        <v>22.9</v>
      </c>
      <c r="AX88" s="26">
        <f t="shared" si="16"/>
        <v>4.1484716157205241</v>
      </c>
      <c r="AY88" s="43">
        <f t="shared" si="16"/>
        <v>14.945263157894736</v>
      </c>
      <c r="AZ88" s="43">
        <f t="shared" si="17"/>
        <v>0.65263157894736845</v>
      </c>
    </row>
    <row r="89" spans="1:52" x14ac:dyDescent="0.3">
      <c r="A89" s="1">
        <v>42985</v>
      </c>
      <c r="B89" s="2">
        <v>10</v>
      </c>
      <c r="C89" s="2" t="s">
        <v>141</v>
      </c>
      <c r="H89" s="3"/>
      <c r="L89" s="2"/>
      <c r="N89" s="5"/>
      <c r="O89" s="5"/>
      <c r="P89" s="5"/>
      <c r="Q89" s="5"/>
      <c r="R89" s="4"/>
      <c r="T89" s="5"/>
      <c r="V89" s="2"/>
      <c r="W89" s="2"/>
      <c r="X89" s="2"/>
      <c r="Z89" s="4">
        <v>22665</v>
      </c>
      <c r="AA89" s="5">
        <v>43104</v>
      </c>
      <c r="AB89" s="2">
        <v>200</v>
      </c>
      <c r="AD89" s="2">
        <v>27.4</v>
      </c>
      <c r="AE89" s="26">
        <v>7.31</v>
      </c>
      <c r="AF89" s="43"/>
      <c r="AG89" s="43"/>
      <c r="AK89" s="5"/>
      <c r="AN89" s="25"/>
      <c r="AO89" s="34"/>
      <c r="AP89" s="43"/>
      <c r="AQ89" s="43"/>
      <c r="AS89" s="4">
        <v>20360</v>
      </c>
      <c r="AT89" s="5">
        <v>42866</v>
      </c>
      <c r="AU89" s="2">
        <v>102</v>
      </c>
      <c r="AV89" s="2">
        <v>175.1</v>
      </c>
      <c r="AW89" s="2">
        <v>22.6</v>
      </c>
      <c r="AX89" s="26">
        <f t="shared" si="16"/>
        <v>4.5132743362831853</v>
      </c>
      <c r="AY89" s="43">
        <f t="shared" si="16"/>
        <v>38.796666666666667</v>
      </c>
      <c r="AZ89" s="43">
        <f t="shared" si="17"/>
        <v>1.7166666666666666</v>
      </c>
    </row>
    <row r="90" spans="1:52" x14ac:dyDescent="0.3">
      <c r="A90" s="5">
        <v>42987</v>
      </c>
      <c r="B90" s="2">
        <v>100</v>
      </c>
      <c r="C90" s="2" t="s">
        <v>142</v>
      </c>
      <c r="H90" s="3"/>
      <c r="L90" s="2"/>
      <c r="N90" s="5"/>
      <c r="O90" s="5"/>
      <c r="P90" s="5"/>
      <c r="Q90" s="5"/>
      <c r="R90" s="4"/>
      <c r="T90" s="5"/>
      <c r="V90" s="2"/>
      <c r="W90" s="2"/>
      <c r="X90" s="2"/>
      <c r="Z90" s="4" t="s">
        <v>196</v>
      </c>
      <c r="AA90" s="5">
        <v>43110</v>
      </c>
      <c r="AB90" s="2">
        <v>200</v>
      </c>
      <c r="AC90" s="2">
        <v>382.9</v>
      </c>
      <c r="AD90" s="2">
        <v>28.4</v>
      </c>
      <c r="AE90" s="26">
        <v>7.04</v>
      </c>
      <c r="AF90" s="43">
        <f t="shared" si="12"/>
        <v>54.38920454545454</v>
      </c>
      <c r="AG90" s="43">
        <f t="shared" si="13"/>
        <v>1.9144999999999999</v>
      </c>
      <c r="AK90" s="5"/>
      <c r="AN90" s="25"/>
      <c r="AO90" s="34"/>
      <c r="AP90" s="43"/>
      <c r="AQ90" s="43"/>
      <c r="AS90" s="4">
        <v>20535.099999999999</v>
      </c>
      <c r="AT90" s="5">
        <v>42876</v>
      </c>
      <c r="AU90" s="2">
        <v>90</v>
      </c>
      <c r="AV90" s="2">
        <v>80.5</v>
      </c>
      <c r="AW90" s="2">
        <v>22.6</v>
      </c>
      <c r="AX90" s="26">
        <f t="shared" si="16"/>
        <v>3.9823008849557517</v>
      </c>
      <c r="AY90" s="43">
        <f t="shared" si="16"/>
        <v>20.214444444444446</v>
      </c>
      <c r="AZ90" s="43">
        <f t="shared" si="17"/>
        <v>0.89444444444444449</v>
      </c>
    </row>
    <row r="91" spans="1:52" x14ac:dyDescent="0.3">
      <c r="A91" s="1">
        <v>42994</v>
      </c>
      <c r="B91" s="2">
        <v>30</v>
      </c>
      <c r="C91" s="2" t="s">
        <v>143</v>
      </c>
      <c r="H91" s="3"/>
      <c r="L91" s="2"/>
      <c r="N91" s="5"/>
      <c r="O91" s="5"/>
      <c r="P91" s="5"/>
      <c r="Q91" s="5"/>
      <c r="R91" s="4"/>
      <c r="T91" s="5"/>
      <c r="V91" s="2"/>
      <c r="W91" s="2"/>
      <c r="X91" s="2"/>
      <c r="Z91" s="4">
        <v>23048</v>
      </c>
      <c r="AA91" s="5">
        <v>43116</v>
      </c>
      <c r="AB91" s="2">
        <v>200</v>
      </c>
      <c r="AC91" s="2">
        <v>200.2</v>
      </c>
      <c r="AD91" s="2">
        <v>27.8</v>
      </c>
      <c r="AE91" s="26">
        <v>7.21</v>
      </c>
      <c r="AF91" s="43">
        <f t="shared" si="12"/>
        <v>27.766990291262136</v>
      </c>
      <c r="AG91" s="43">
        <f t="shared" si="13"/>
        <v>1.0009999999999999</v>
      </c>
      <c r="AK91" s="5"/>
      <c r="AN91" s="25"/>
      <c r="AO91" s="34"/>
      <c r="AP91" s="43"/>
      <c r="AQ91" s="43"/>
      <c r="AS91" s="2">
        <v>20615.599999999999</v>
      </c>
      <c r="AT91" s="5">
        <v>42879</v>
      </c>
      <c r="AU91" s="2">
        <v>95</v>
      </c>
      <c r="AV91" s="2">
        <v>77.400000000000006</v>
      </c>
      <c r="AW91" s="2">
        <v>23.1</v>
      </c>
      <c r="AX91" s="26">
        <f t="shared" si="16"/>
        <v>4.1125541125541121</v>
      </c>
      <c r="AY91" s="43">
        <f t="shared" si="16"/>
        <v>18.820421052631584</v>
      </c>
      <c r="AZ91" s="43">
        <f t="shared" si="17"/>
        <v>0.8147368421052632</v>
      </c>
    </row>
    <row r="92" spans="1:52" x14ac:dyDescent="0.3">
      <c r="A92" s="5">
        <v>43000</v>
      </c>
      <c r="B92" s="2">
        <v>20</v>
      </c>
      <c r="C92" s="2" t="s">
        <v>145</v>
      </c>
      <c r="H92" s="3"/>
      <c r="L92" s="2"/>
      <c r="N92" s="5"/>
      <c r="O92" s="5"/>
      <c r="P92" s="5"/>
      <c r="Q92" s="5"/>
      <c r="R92" s="4"/>
      <c r="T92" s="3"/>
      <c r="V92" s="2"/>
      <c r="W92" s="2"/>
      <c r="X92" s="2"/>
      <c r="Z92" s="4">
        <v>23248</v>
      </c>
      <c r="AA92" s="5">
        <v>43124</v>
      </c>
      <c r="AB92" s="2">
        <v>200</v>
      </c>
      <c r="AC92" s="2">
        <v>222</v>
      </c>
      <c r="AD92" s="2">
        <v>28.7</v>
      </c>
      <c r="AE92" s="26">
        <v>6.97</v>
      </c>
      <c r="AF92" s="43">
        <f t="shared" si="12"/>
        <v>31.850789096126256</v>
      </c>
      <c r="AG92" s="43">
        <f t="shared" si="13"/>
        <v>1.1100000000000001</v>
      </c>
      <c r="AK92" s="5"/>
      <c r="AN92" s="25"/>
      <c r="AO92" s="34"/>
      <c r="AP92" s="43"/>
      <c r="AQ92" s="43"/>
      <c r="AS92" s="4">
        <v>20693</v>
      </c>
      <c r="AT92" s="5">
        <v>42883</v>
      </c>
      <c r="AU92" s="2">
        <v>100</v>
      </c>
      <c r="AV92" s="2">
        <v>157</v>
      </c>
      <c r="AW92" s="2">
        <v>23.1</v>
      </c>
      <c r="AX92" s="26">
        <f t="shared" si="16"/>
        <v>4.329004329004329</v>
      </c>
      <c r="AY92" s="43">
        <f t="shared" si="16"/>
        <v>36.267000000000003</v>
      </c>
      <c r="AZ92" s="43">
        <f t="shared" si="17"/>
        <v>1.57</v>
      </c>
    </row>
    <row r="93" spans="1:52" x14ac:dyDescent="0.3">
      <c r="A93" s="5">
        <v>43003</v>
      </c>
      <c r="B93" s="2">
        <v>20</v>
      </c>
      <c r="C93" s="2" t="s">
        <v>145</v>
      </c>
      <c r="H93" s="3"/>
      <c r="L93" s="2"/>
      <c r="N93" s="5"/>
      <c r="O93" s="5"/>
      <c r="P93" s="5"/>
      <c r="Q93" s="5"/>
      <c r="R93" s="4"/>
      <c r="T93" s="3"/>
      <c r="V93" s="2"/>
      <c r="W93" s="2"/>
      <c r="X93" s="2"/>
      <c r="Z93" s="4">
        <v>23470</v>
      </c>
      <c r="AA93" s="5">
        <v>43127</v>
      </c>
      <c r="AB93" s="2">
        <v>201</v>
      </c>
      <c r="AC93" s="2">
        <v>217</v>
      </c>
      <c r="AD93" s="2">
        <v>27.9</v>
      </c>
      <c r="AE93" s="26">
        <v>7.22</v>
      </c>
      <c r="AF93" s="43">
        <f t="shared" si="12"/>
        <v>30.055401662049864</v>
      </c>
      <c r="AG93" s="43">
        <f t="shared" si="13"/>
        <v>1.0796019900497513</v>
      </c>
      <c r="AK93" s="5"/>
      <c r="AN93" s="25"/>
      <c r="AO93" s="34"/>
      <c r="AP93" s="43"/>
      <c r="AQ93" s="43"/>
      <c r="AS93" s="4">
        <v>20850</v>
      </c>
      <c r="AT93" s="5">
        <v>42896</v>
      </c>
      <c r="AU93" s="2">
        <v>100</v>
      </c>
      <c r="AV93" s="2">
        <v>63</v>
      </c>
      <c r="AW93" s="2">
        <v>22.7</v>
      </c>
      <c r="AX93" s="26">
        <f t="shared" si="16"/>
        <v>4.4052863436123353</v>
      </c>
      <c r="AY93" s="43">
        <f t="shared" si="16"/>
        <v>14.300999999999998</v>
      </c>
      <c r="AZ93" s="43">
        <f t="shared" si="17"/>
        <v>0.63</v>
      </c>
    </row>
    <row r="94" spans="1:52" x14ac:dyDescent="0.3">
      <c r="A94" s="5">
        <v>43011</v>
      </c>
      <c r="B94" s="2">
        <v>50</v>
      </c>
      <c r="C94" s="2" t="s">
        <v>150</v>
      </c>
      <c r="H94" s="3"/>
      <c r="L94" s="2"/>
      <c r="N94" s="5"/>
      <c r="O94" s="5"/>
      <c r="P94" s="5"/>
      <c r="Q94" s="5"/>
      <c r="R94" s="4"/>
      <c r="T94" s="3"/>
      <c r="V94" s="2"/>
      <c r="W94" s="2"/>
      <c r="X94" s="2"/>
      <c r="Z94" s="4">
        <v>23687</v>
      </c>
      <c r="AA94" s="5">
        <v>43135</v>
      </c>
      <c r="AB94" s="2">
        <v>250</v>
      </c>
      <c r="AC94" s="2">
        <v>172.3</v>
      </c>
      <c r="AD94" s="2">
        <v>27.9</v>
      </c>
      <c r="AE94" s="26">
        <v>8.9499999999999993</v>
      </c>
      <c r="AF94" s="43">
        <f t="shared" si="12"/>
        <v>19.251396648044697</v>
      </c>
      <c r="AG94" s="43">
        <f t="shared" si="13"/>
        <v>0.68920000000000003</v>
      </c>
      <c r="AK94" s="5"/>
      <c r="AN94" s="25"/>
      <c r="AO94" s="34"/>
      <c r="AP94" s="43"/>
      <c r="AQ94" s="43"/>
      <c r="AS94" s="4">
        <v>20913</v>
      </c>
      <c r="AT94" s="5">
        <v>42900</v>
      </c>
      <c r="AU94" s="2">
        <v>90</v>
      </c>
      <c r="AV94" s="2">
        <v>79</v>
      </c>
      <c r="AW94" s="2">
        <v>22.2</v>
      </c>
      <c r="AX94" s="26">
        <f t="shared" si="16"/>
        <v>4.0540540540540544</v>
      </c>
      <c r="AY94" s="43">
        <f t="shared" si="16"/>
        <v>19.486666666666665</v>
      </c>
      <c r="AZ94" s="43">
        <f t="shared" si="17"/>
        <v>0.87777777777777777</v>
      </c>
    </row>
    <row r="95" spans="1:52" x14ac:dyDescent="0.3">
      <c r="A95" s="5">
        <v>43016</v>
      </c>
      <c r="B95" s="2">
        <v>2965</v>
      </c>
      <c r="C95" s="2" t="s">
        <v>151</v>
      </c>
      <c r="H95" s="3"/>
      <c r="L95" s="2"/>
      <c r="N95" s="5"/>
      <c r="O95" s="5"/>
      <c r="P95" s="5"/>
      <c r="Q95" s="5"/>
      <c r="R95" s="4"/>
      <c r="T95" s="3"/>
      <c r="V95" s="2"/>
      <c r="W95" s="2"/>
      <c r="X95" s="2"/>
      <c r="Z95" s="4" t="s">
        <v>195</v>
      </c>
      <c r="AA95" s="5">
        <v>43140</v>
      </c>
      <c r="AB95" s="2">
        <v>250</v>
      </c>
      <c r="AC95" s="2">
        <v>212.6</v>
      </c>
      <c r="AD95" s="2">
        <v>26.2</v>
      </c>
      <c r="AE95" s="26">
        <v>9.5500000000000007</v>
      </c>
      <c r="AF95" s="43">
        <f t="shared" si="12"/>
        <v>22.261780104712038</v>
      </c>
      <c r="AG95" s="43">
        <f t="shared" si="13"/>
        <v>0.85039999999999993</v>
      </c>
      <c r="AK95" s="5"/>
      <c r="AN95" s="25"/>
      <c r="AO95" s="34"/>
      <c r="AP95" s="43"/>
      <c r="AQ95" s="43"/>
      <c r="AS95" s="4">
        <v>20992</v>
      </c>
      <c r="AT95" s="5">
        <v>42908</v>
      </c>
      <c r="AU95" s="2">
        <v>100</v>
      </c>
      <c r="AV95" s="2">
        <v>74.8</v>
      </c>
      <c r="AW95" s="2">
        <v>22</v>
      </c>
      <c r="AX95" s="26">
        <f t="shared" si="16"/>
        <v>4.5454545454545459</v>
      </c>
      <c r="AY95" s="43">
        <f t="shared" si="16"/>
        <v>16.456</v>
      </c>
      <c r="AZ95" s="43">
        <f t="shared" si="17"/>
        <v>0.748</v>
      </c>
    </row>
    <row r="96" spans="1:52" x14ac:dyDescent="0.3">
      <c r="A96" s="5">
        <v>43021</v>
      </c>
      <c r="B96" s="2">
        <v>-5400</v>
      </c>
      <c r="C96" s="2" t="s">
        <v>153</v>
      </c>
      <c r="H96" s="3"/>
      <c r="L96" s="2"/>
      <c r="N96" s="5"/>
      <c r="O96" s="5"/>
      <c r="P96" s="5"/>
      <c r="Q96" s="5"/>
      <c r="R96" s="4"/>
      <c r="T96" s="3"/>
      <c r="V96" s="2"/>
      <c r="W96" s="2"/>
      <c r="X96" s="2"/>
      <c r="Z96" s="4">
        <v>24071</v>
      </c>
      <c r="AA96" s="5">
        <v>43146</v>
      </c>
      <c r="AB96" s="2">
        <v>220</v>
      </c>
      <c r="AC96" s="2">
        <v>197.1</v>
      </c>
      <c r="AD96" s="2">
        <v>25.6</v>
      </c>
      <c r="AE96" s="26">
        <v>8.58</v>
      </c>
      <c r="AF96" s="43">
        <f t="shared" si="12"/>
        <v>22.97202797202797</v>
      </c>
      <c r="AG96" s="43">
        <f t="shared" si="13"/>
        <v>0.89590909090909088</v>
      </c>
      <c r="AK96" s="5"/>
      <c r="AN96" s="25"/>
      <c r="AO96" s="34"/>
      <c r="AP96" s="43"/>
      <c r="AQ96" s="43"/>
      <c r="AS96" s="4">
        <v>21066.799999999999</v>
      </c>
      <c r="AT96" s="12">
        <v>42919</v>
      </c>
      <c r="AU96" s="13">
        <v>85</v>
      </c>
      <c r="AV96" s="17">
        <v>78.400000000000006</v>
      </c>
      <c r="AW96" s="2">
        <v>22</v>
      </c>
      <c r="AX96" s="26">
        <f t="shared" si="16"/>
        <v>3.8636363636363638</v>
      </c>
      <c r="AY96" s="43">
        <f t="shared" si="16"/>
        <v>20.291764705882354</v>
      </c>
      <c r="AZ96" s="43">
        <f t="shared" si="17"/>
        <v>0.92235294117647071</v>
      </c>
    </row>
    <row r="97" spans="1:52" x14ac:dyDescent="0.3">
      <c r="A97" s="5">
        <v>43022</v>
      </c>
      <c r="B97" s="2">
        <v>450</v>
      </c>
      <c r="C97" s="2" t="s">
        <v>279</v>
      </c>
      <c r="F97" s="2">
        <v>20013</v>
      </c>
      <c r="H97" s="3"/>
      <c r="L97" s="2"/>
      <c r="N97" s="5"/>
      <c r="O97" s="5"/>
      <c r="P97" s="5"/>
      <c r="Q97" s="5"/>
      <c r="R97" s="4"/>
      <c r="T97" s="3"/>
      <c r="V97" s="2"/>
      <c r="W97" s="2"/>
      <c r="X97" s="2"/>
      <c r="Z97" s="4">
        <v>24269</v>
      </c>
      <c r="AA97" s="5">
        <v>43148</v>
      </c>
      <c r="AB97" s="2">
        <v>200</v>
      </c>
      <c r="AC97" s="2">
        <v>236</v>
      </c>
      <c r="AD97" s="2">
        <v>25.6</v>
      </c>
      <c r="AE97" s="26">
        <v>7.8</v>
      </c>
      <c r="AF97" s="43">
        <f t="shared" si="12"/>
        <v>30.256410256410255</v>
      </c>
      <c r="AG97" s="43">
        <f t="shared" si="13"/>
        <v>1.18</v>
      </c>
      <c r="AK97" s="5"/>
      <c r="AN97" s="25"/>
      <c r="AO97" s="34"/>
      <c r="AP97" s="43"/>
      <c r="AQ97" s="43"/>
      <c r="AS97" s="4">
        <v>21146.2</v>
      </c>
      <c r="AT97" s="5">
        <v>42928</v>
      </c>
      <c r="AU97" s="2">
        <v>100</v>
      </c>
      <c r="AV97" s="2">
        <v>72.8</v>
      </c>
      <c r="AW97" s="2">
        <v>22.4</v>
      </c>
      <c r="AX97" s="26">
        <f t="shared" si="16"/>
        <v>4.4642857142857144</v>
      </c>
      <c r="AY97" s="43">
        <f t="shared" si="16"/>
        <v>16.307199999999998</v>
      </c>
      <c r="AZ97" s="43">
        <f t="shared" si="17"/>
        <v>0.72799999999999998</v>
      </c>
    </row>
    <row r="98" spans="1:52" x14ac:dyDescent="0.3">
      <c r="A98" s="1">
        <v>43026</v>
      </c>
      <c r="B98" s="2">
        <v>-1130</v>
      </c>
      <c r="C98" s="2" t="s">
        <v>154</v>
      </c>
      <c r="H98" s="3"/>
      <c r="L98" s="2"/>
      <c r="N98" s="5"/>
      <c r="O98" s="5"/>
      <c r="P98" s="5"/>
      <c r="Q98" s="5"/>
      <c r="R98" s="4"/>
      <c r="T98" s="3"/>
      <c r="V98" s="2"/>
      <c r="W98" s="2"/>
      <c r="X98" s="2"/>
      <c r="Z98" s="4">
        <v>24505</v>
      </c>
      <c r="AA98" s="5">
        <v>43154</v>
      </c>
      <c r="AB98" s="2">
        <v>200</v>
      </c>
      <c r="AC98" s="2">
        <v>207.7</v>
      </c>
      <c r="AD98" s="2">
        <v>25</v>
      </c>
      <c r="AE98" s="26">
        <v>8.01</v>
      </c>
      <c r="AF98" s="43">
        <f t="shared" si="12"/>
        <v>25.930087390761546</v>
      </c>
      <c r="AG98" s="43">
        <f t="shared" si="13"/>
        <v>1.0385</v>
      </c>
      <c r="AK98" s="5"/>
      <c r="AN98" s="25"/>
      <c r="AO98" s="34"/>
      <c r="AP98" s="43"/>
      <c r="AQ98" s="43"/>
      <c r="AS98" s="4">
        <v>21218</v>
      </c>
      <c r="AT98" s="5">
        <v>42997</v>
      </c>
      <c r="AU98" s="2">
        <v>100</v>
      </c>
      <c r="AV98" s="2">
        <v>71</v>
      </c>
      <c r="AW98" s="2">
        <v>23.6</v>
      </c>
      <c r="AX98" s="34">
        <v>4.24</v>
      </c>
      <c r="AY98" s="43">
        <f t="shared" si="16"/>
        <v>16.745283018867923</v>
      </c>
      <c r="AZ98" s="43">
        <f t="shared" si="17"/>
        <v>0.71</v>
      </c>
    </row>
    <row r="99" spans="1:52" x14ac:dyDescent="0.3">
      <c r="A99" s="5">
        <v>43028</v>
      </c>
      <c r="B99" s="2">
        <v>20</v>
      </c>
      <c r="C99" s="2" t="s">
        <v>145</v>
      </c>
      <c r="H99" s="3"/>
      <c r="L99" s="2"/>
      <c r="N99" s="5"/>
      <c r="O99" s="5"/>
      <c r="P99" s="5"/>
      <c r="Q99" s="5"/>
      <c r="R99" s="4"/>
      <c r="T99" s="3"/>
      <c r="V99" s="2"/>
      <c r="W99" s="2"/>
      <c r="X99" s="2"/>
      <c r="Z99" s="4">
        <v>24712</v>
      </c>
      <c r="AA99" s="5">
        <v>43157</v>
      </c>
      <c r="AB99" s="2">
        <v>201</v>
      </c>
      <c r="AC99" s="2">
        <v>215.8</v>
      </c>
      <c r="AD99" s="2">
        <v>25.4</v>
      </c>
      <c r="AE99" s="26">
        <v>7.93</v>
      </c>
      <c r="AF99" s="43">
        <f t="shared" si="12"/>
        <v>27.213114754098363</v>
      </c>
      <c r="AG99" s="43">
        <f t="shared" si="13"/>
        <v>1.0736318407960199</v>
      </c>
      <c r="AK99" s="5"/>
      <c r="AN99" s="25"/>
      <c r="AO99" s="34"/>
      <c r="AP99" s="43"/>
      <c r="AS99" s="4">
        <v>21289</v>
      </c>
      <c r="AT99" s="5">
        <v>43039</v>
      </c>
      <c r="AU99" s="2">
        <v>100</v>
      </c>
      <c r="AW99" s="2">
        <v>24.4</v>
      </c>
      <c r="AX99" s="34">
        <v>4.09</v>
      </c>
      <c r="AY99" s="43"/>
    </row>
    <row r="100" spans="1:52" x14ac:dyDescent="0.3">
      <c r="A100" s="5">
        <v>43033</v>
      </c>
      <c r="B100" s="2">
        <v>440</v>
      </c>
      <c r="C100" s="2" t="s">
        <v>156</v>
      </c>
      <c r="H100" s="3"/>
      <c r="L100" s="2"/>
      <c r="N100" s="5"/>
      <c r="O100" s="5"/>
      <c r="P100" s="5"/>
      <c r="Q100" s="5"/>
      <c r="R100" s="4"/>
      <c r="T100" s="3"/>
      <c r="V100" s="2"/>
      <c r="W100" s="2"/>
      <c r="X100" s="2"/>
      <c r="Z100" s="4">
        <v>24928</v>
      </c>
      <c r="AA100" s="5">
        <v>43161</v>
      </c>
      <c r="AB100" s="2">
        <v>150</v>
      </c>
      <c r="AC100" s="2">
        <v>223.5</v>
      </c>
      <c r="AD100" s="2">
        <v>26.9</v>
      </c>
      <c r="AE100" s="26">
        <v>5.59</v>
      </c>
      <c r="AF100" s="43">
        <f t="shared" si="12"/>
        <v>39.982110912343472</v>
      </c>
      <c r="AG100" s="43">
        <f t="shared" si="13"/>
        <v>1.49</v>
      </c>
      <c r="AK100" s="5"/>
      <c r="AN100" s="25"/>
      <c r="AO100" s="34"/>
      <c r="AP100" s="43"/>
      <c r="AT100" s="5">
        <v>43086</v>
      </c>
      <c r="AU100" s="2">
        <v>100</v>
      </c>
      <c r="AW100" s="2">
        <v>25.3</v>
      </c>
      <c r="AX100" s="34">
        <v>3.94</v>
      </c>
      <c r="AY100" s="43"/>
    </row>
    <row r="101" spans="1:52" x14ac:dyDescent="0.3">
      <c r="A101" s="5">
        <v>43035</v>
      </c>
      <c r="B101" s="2">
        <v>20</v>
      </c>
      <c r="C101" s="2" t="s">
        <v>26</v>
      </c>
      <c r="H101" s="3"/>
      <c r="L101" s="2"/>
      <c r="N101" s="5"/>
      <c r="O101" s="5"/>
      <c r="P101" s="5"/>
      <c r="Q101" s="5"/>
      <c r="R101" s="4"/>
      <c r="T101" s="3"/>
      <c r="V101" s="2"/>
      <c r="W101" s="2"/>
      <c r="X101" s="2"/>
      <c r="Z101" s="4">
        <v>25298</v>
      </c>
      <c r="AA101" s="5">
        <v>43173</v>
      </c>
      <c r="AB101" s="2">
        <v>200</v>
      </c>
      <c r="AC101" s="2">
        <v>206.5</v>
      </c>
      <c r="AD101" s="2">
        <v>25.3</v>
      </c>
      <c r="AE101" s="26">
        <v>7.92</v>
      </c>
      <c r="AF101" s="43">
        <f t="shared" si="12"/>
        <v>26.073232323232322</v>
      </c>
      <c r="AG101" s="43">
        <f t="shared" si="13"/>
        <v>1.0325</v>
      </c>
      <c r="AK101" s="5"/>
      <c r="AN101" s="25"/>
      <c r="AO101" s="34"/>
      <c r="AP101" s="43"/>
      <c r="AS101" s="50" t="s">
        <v>176</v>
      </c>
      <c r="AT101" s="50"/>
      <c r="AU101" s="50"/>
      <c r="AV101" s="50"/>
      <c r="AW101" s="50"/>
      <c r="AX101" s="50"/>
      <c r="AY101" s="50"/>
      <c r="AZ101" s="50"/>
    </row>
    <row r="102" spans="1:52" x14ac:dyDescent="0.3">
      <c r="A102" s="1">
        <v>43040</v>
      </c>
      <c r="B102" s="2">
        <v>250</v>
      </c>
      <c r="C102" s="2" t="s">
        <v>158</v>
      </c>
      <c r="F102" s="2" t="s">
        <v>159</v>
      </c>
      <c r="H102" s="3"/>
      <c r="L102" s="2"/>
      <c r="N102" s="5"/>
      <c r="O102" s="5"/>
      <c r="P102" s="5"/>
      <c r="Q102" s="5"/>
      <c r="R102" s="4"/>
      <c r="T102" s="3"/>
      <c r="V102" s="2"/>
      <c r="W102" s="2"/>
      <c r="X102" s="2"/>
      <c r="Z102" s="4">
        <v>25505</v>
      </c>
      <c r="AA102" s="5">
        <v>43180</v>
      </c>
      <c r="AB102" s="2">
        <v>201</v>
      </c>
      <c r="AC102" s="2">
        <v>152.30000000000001</v>
      </c>
      <c r="AD102" s="2">
        <v>25.2</v>
      </c>
      <c r="AE102" s="26">
        <v>7.96</v>
      </c>
      <c r="AF102" s="43">
        <f t="shared" si="12"/>
        <v>19.133165829145732</v>
      </c>
      <c r="AG102" s="43">
        <f t="shared" si="13"/>
        <v>0.75771144278606972</v>
      </c>
      <c r="AK102" s="5"/>
      <c r="AN102" s="25"/>
      <c r="AO102" s="34"/>
      <c r="AP102" s="43"/>
      <c r="AS102" s="4">
        <v>21456.7</v>
      </c>
      <c r="AT102" s="5">
        <v>43119</v>
      </c>
      <c r="AU102" s="2">
        <v>100</v>
      </c>
      <c r="AW102" s="2">
        <v>26.3</v>
      </c>
      <c r="AX102" s="34">
        <v>3.82</v>
      </c>
      <c r="AY102" s="43"/>
    </row>
    <row r="103" spans="1:52" x14ac:dyDescent="0.3">
      <c r="A103" s="1">
        <v>43044</v>
      </c>
      <c r="B103" s="2">
        <v>40</v>
      </c>
      <c r="C103" s="2" t="s">
        <v>160</v>
      </c>
      <c r="H103" s="3"/>
      <c r="L103" s="2"/>
      <c r="N103" s="5"/>
      <c r="O103" s="5"/>
      <c r="P103" s="5"/>
      <c r="Q103" s="5"/>
      <c r="R103" s="4"/>
      <c r="T103" s="3"/>
      <c r="V103" s="2"/>
      <c r="W103" s="2"/>
      <c r="X103" s="2"/>
      <c r="Z103" s="4">
        <v>25657</v>
      </c>
      <c r="AA103" s="5">
        <v>43184</v>
      </c>
      <c r="AB103" s="2">
        <v>100</v>
      </c>
      <c r="AD103" s="2">
        <v>25.2</v>
      </c>
      <c r="AE103" s="26">
        <v>3.96</v>
      </c>
      <c r="AF103" s="43"/>
      <c r="AG103" s="43"/>
      <c r="AK103" s="5"/>
      <c r="AN103" s="25"/>
      <c r="AO103" s="34"/>
      <c r="AP103" s="43"/>
      <c r="AT103" s="5">
        <v>43130</v>
      </c>
      <c r="AU103" s="2">
        <v>97</v>
      </c>
      <c r="AW103" s="2">
        <v>27.2</v>
      </c>
      <c r="AX103" s="34">
        <v>3.57</v>
      </c>
      <c r="AY103" s="43"/>
    </row>
    <row r="104" spans="1:52" x14ac:dyDescent="0.3">
      <c r="A104" s="5">
        <v>43046</v>
      </c>
      <c r="B104" s="2">
        <v>50</v>
      </c>
      <c r="C104" s="2" t="s">
        <v>161</v>
      </c>
      <c r="H104" s="3"/>
      <c r="L104" s="2"/>
      <c r="N104" s="5"/>
      <c r="O104" s="5"/>
      <c r="P104" s="5"/>
      <c r="Q104" s="5"/>
      <c r="R104" s="4"/>
      <c r="T104" s="3"/>
      <c r="V104" s="2"/>
      <c r="W104" s="2"/>
      <c r="X104" s="2"/>
      <c r="Z104" s="16" t="s">
        <v>216</v>
      </c>
      <c r="AA104" s="5">
        <v>43188</v>
      </c>
      <c r="AB104" s="2">
        <v>201</v>
      </c>
      <c r="AC104" s="2">
        <v>357.3</v>
      </c>
      <c r="AD104" s="2">
        <v>26.6</v>
      </c>
      <c r="AE104" s="26">
        <v>7.56</v>
      </c>
      <c r="AF104" s="43">
        <f t="shared" si="12"/>
        <v>47.261904761904766</v>
      </c>
      <c r="AG104" s="43">
        <f t="shared" si="13"/>
        <v>1.7776119402985076</v>
      </c>
      <c r="AK104" s="5"/>
      <c r="AN104" s="25"/>
      <c r="AO104" s="34"/>
      <c r="AP104" s="43"/>
      <c r="AS104" s="4">
        <v>21637.8</v>
      </c>
      <c r="AT104" s="5">
        <v>43132</v>
      </c>
      <c r="AU104" s="2">
        <v>100</v>
      </c>
      <c r="AV104" s="2">
        <v>65.2</v>
      </c>
      <c r="AW104" s="2">
        <v>26.4</v>
      </c>
      <c r="AX104" s="34">
        <v>3.77</v>
      </c>
      <c r="AY104" s="43">
        <f t="shared" ref="AY104:AY151" si="18">SUM(AV104/AX104)</f>
        <v>17.294429708222811</v>
      </c>
      <c r="AZ104" s="43">
        <f t="shared" ref="AZ104:AZ111" si="19">SUM(AV104/AU104)</f>
        <v>0.65200000000000002</v>
      </c>
    </row>
    <row r="105" spans="1:52" x14ac:dyDescent="0.3">
      <c r="A105" s="1">
        <v>43054</v>
      </c>
      <c r="B105" s="2">
        <v>50</v>
      </c>
      <c r="C105" s="2" t="s">
        <v>163</v>
      </c>
      <c r="H105" s="3"/>
      <c r="L105" s="2"/>
      <c r="N105" s="5"/>
      <c r="O105" s="5"/>
      <c r="P105" s="5"/>
      <c r="Q105" s="5"/>
      <c r="R105" s="4"/>
      <c r="T105" s="3"/>
      <c r="V105" s="2"/>
      <c r="W105" s="2"/>
      <c r="X105" s="2"/>
      <c r="Z105" s="4">
        <v>26014</v>
      </c>
      <c r="AA105" s="5">
        <v>43193</v>
      </c>
      <c r="AB105" s="2">
        <v>200</v>
      </c>
      <c r="AC105" s="2">
        <v>209.1</v>
      </c>
      <c r="AD105" s="2">
        <v>26</v>
      </c>
      <c r="AE105" s="26">
        <v>7.71</v>
      </c>
      <c r="AF105" s="43">
        <f t="shared" si="12"/>
        <v>27.120622568093385</v>
      </c>
      <c r="AG105" s="43">
        <f t="shared" si="13"/>
        <v>1.0454999999999999</v>
      </c>
      <c r="AK105" s="5"/>
      <c r="AN105" s="25"/>
      <c r="AO105" s="34"/>
      <c r="AP105" s="43"/>
      <c r="AS105" s="4">
        <v>21703</v>
      </c>
      <c r="AT105" s="5">
        <v>43198</v>
      </c>
      <c r="AU105" s="2">
        <v>101</v>
      </c>
      <c r="AV105" s="2">
        <v>105.7</v>
      </c>
      <c r="AW105" s="2">
        <v>26.8</v>
      </c>
      <c r="AX105" s="34">
        <v>3.77</v>
      </c>
      <c r="AY105" s="43">
        <f t="shared" si="18"/>
        <v>28.03713527851459</v>
      </c>
      <c r="AZ105" s="43">
        <f t="shared" si="19"/>
        <v>1.0465346534653466</v>
      </c>
    </row>
    <row r="106" spans="1:52" x14ac:dyDescent="0.3">
      <c r="A106" s="1">
        <v>43055</v>
      </c>
      <c r="B106" s="2">
        <v>100</v>
      </c>
      <c r="C106" s="2" t="s">
        <v>164</v>
      </c>
      <c r="H106" s="3"/>
      <c r="L106" s="2"/>
      <c r="N106" s="5"/>
      <c r="O106" s="5"/>
      <c r="P106" s="5"/>
      <c r="Q106" s="5"/>
      <c r="R106" s="4"/>
      <c r="T106" s="3"/>
      <c r="V106" s="2"/>
      <c r="W106" s="2"/>
      <c r="X106" s="2"/>
      <c r="Z106" s="4">
        <v>26223</v>
      </c>
      <c r="AA106" s="5">
        <v>43202</v>
      </c>
      <c r="AB106" s="2">
        <v>200</v>
      </c>
      <c r="AC106" s="2">
        <v>184.1</v>
      </c>
      <c r="AD106" s="2">
        <v>28.2</v>
      </c>
      <c r="AE106" s="26">
        <v>7.09</v>
      </c>
      <c r="AF106" s="43">
        <f t="shared" si="12"/>
        <v>25.966149506346966</v>
      </c>
      <c r="AG106" s="43">
        <f t="shared" si="13"/>
        <v>0.92049999999999998</v>
      </c>
      <c r="AK106" s="5"/>
      <c r="AN106" s="25"/>
      <c r="AO106" s="34"/>
      <c r="AP106" s="43"/>
      <c r="AS106" s="4">
        <v>21808.7</v>
      </c>
      <c r="AT106" s="5">
        <v>43210</v>
      </c>
      <c r="AU106" s="2">
        <v>100</v>
      </c>
      <c r="AV106" s="2">
        <v>66.3</v>
      </c>
      <c r="AW106" s="2">
        <v>26.5</v>
      </c>
      <c r="AX106" s="34">
        <v>3.78</v>
      </c>
      <c r="AY106" s="43">
        <f t="shared" si="18"/>
        <v>17.539682539682541</v>
      </c>
      <c r="AZ106" s="43">
        <f t="shared" si="19"/>
        <v>0.66299999999999992</v>
      </c>
    </row>
    <row r="107" spans="1:52" x14ac:dyDescent="0.3">
      <c r="A107" s="1">
        <v>43059</v>
      </c>
      <c r="B107" s="2">
        <v>1350</v>
      </c>
      <c r="C107" s="2" t="s">
        <v>165</v>
      </c>
      <c r="H107" s="3"/>
      <c r="L107" s="2"/>
      <c r="N107" s="5"/>
      <c r="O107" s="5"/>
      <c r="P107" s="5"/>
      <c r="Q107" s="5"/>
      <c r="R107" s="4"/>
      <c r="T107" s="3"/>
      <c r="V107" s="2"/>
      <c r="W107" s="2"/>
      <c r="X107" s="2"/>
      <c r="Z107" s="4">
        <v>26407</v>
      </c>
      <c r="AA107" s="5">
        <v>43208</v>
      </c>
      <c r="AB107" s="2">
        <v>200</v>
      </c>
      <c r="AC107" s="2">
        <v>204.5</v>
      </c>
      <c r="AD107" s="2">
        <v>28</v>
      </c>
      <c r="AE107" s="26">
        <v>7.14</v>
      </c>
      <c r="AF107" s="43">
        <f t="shared" si="12"/>
        <v>28.641456582633054</v>
      </c>
      <c r="AG107" s="43">
        <f t="shared" si="13"/>
        <v>1.0225</v>
      </c>
      <c r="AK107" s="5"/>
      <c r="AN107" s="25"/>
      <c r="AO107" s="34"/>
      <c r="AP107" s="43"/>
      <c r="AS107" s="4">
        <v>21875</v>
      </c>
      <c r="AT107" s="5">
        <v>43234</v>
      </c>
      <c r="AU107" s="2">
        <v>100</v>
      </c>
      <c r="AV107" s="2">
        <v>87.9</v>
      </c>
      <c r="AW107" s="2">
        <v>28.7</v>
      </c>
      <c r="AX107" s="34">
        <v>3.48</v>
      </c>
      <c r="AY107" s="43">
        <f t="shared" si="18"/>
        <v>25.258620689655174</v>
      </c>
      <c r="AZ107" s="43">
        <f t="shared" si="19"/>
        <v>0.879</v>
      </c>
    </row>
    <row r="108" spans="1:52" x14ac:dyDescent="0.3">
      <c r="A108" s="1">
        <v>43066</v>
      </c>
      <c r="B108" s="2">
        <v>180</v>
      </c>
      <c r="C108" s="2" t="s">
        <v>166</v>
      </c>
      <c r="H108" s="3"/>
      <c r="L108" s="2"/>
      <c r="N108" s="5"/>
      <c r="O108" s="5"/>
      <c r="P108" s="5"/>
      <c r="Q108" s="5"/>
      <c r="R108" s="4"/>
      <c r="T108" s="3"/>
      <c r="V108" s="2"/>
      <c r="W108" s="2"/>
      <c r="X108" s="2"/>
      <c r="Z108" s="4">
        <v>26612</v>
      </c>
      <c r="AA108" s="5">
        <v>43214</v>
      </c>
      <c r="AB108" s="2">
        <v>201</v>
      </c>
      <c r="AC108" s="2">
        <v>173.9</v>
      </c>
      <c r="AD108" s="2">
        <v>28.5</v>
      </c>
      <c r="AE108" s="26">
        <v>7.05</v>
      </c>
      <c r="AF108" s="43">
        <f t="shared" si="12"/>
        <v>24.666666666666668</v>
      </c>
      <c r="AG108" s="43">
        <f t="shared" si="13"/>
        <v>0.8651741293532339</v>
      </c>
      <c r="AK108" s="5"/>
      <c r="AN108" s="25"/>
      <c r="AO108" s="34"/>
      <c r="AP108" s="43"/>
      <c r="AS108" s="4">
        <v>21962.9</v>
      </c>
      <c r="AT108" s="3">
        <v>43270</v>
      </c>
      <c r="AU108" s="2">
        <v>101</v>
      </c>
      <c r="AV108" s="2">
        <v>91.1</v>
      </c>
      <c r="AW108" s="2">
        <v>27.9</v>
      </c>
      <c r="AX108" s="26">
        <v>3.61</v>
      </c>
      <c r="AY108" s="43">
        <f t="shared" si="18"/>
        <v>25.235457063711909</v>
      </c>
      <c r="AZ108" s="43">
        <f t="shared" si="19"/>
        <v>0.90198019801980189</v>
      </c>
    </row>
    <row r="109" spans="1:52" x14ac:dyDescent="0.3">
      <c r="A109" s="1">
        <v>43068</v>
      </c>
      <c r="B109" s="2">
        <v>1360</v>
      </c>
      <c r="C109" s="2" t="s">
        <v>167</v>
      </c>
      <c r="H109" s="3"/>
      <c r="L109" s="2"/>
      <c r="N109" s="5"/>
      <c r="O109" s="5"/>
      <c r="P109" s="5"/>
      <c r="Q109" s="5"/>
      <c r="R109" s="4"/>
      <c r="T109" s="3"/>
      <c r="V109" s="2"/>
      <c r="W109" s="2"/>
      <c r="X109" s="2"/>
      <c r="Z109" s="4">
        <v>26786</v>
      </c>
      <c r="AA109" s="5">
        <v>43218</v>
      </c>
      <c r="AB109" s="2">
        <v>200</v>
      </c>
      <c r="AD109" s="2">
        <v>28.5</v>
      </c>
      <c r="AE109" s="26">
        <v>7.04</v>
      </c>
      <c r="AF109" s="43"/>
      <c r="AG109" s="43"/>
      <c r="AK109" s="5"/>
      <c r="AN109" s="25"/>
      <c r="AO109" s="34"/>
      <c r="AP109" s="43"/>
      <c r="AS109" s="4">
        <v>22054.799999999999</v>
      </c>
      <c r="AT109" s="5">
        <v>43295</v>
      </c>
      <c r="AU109" s="4">
        <v>125</v>
      </c>
      <c r="AV109" s="4">
        <v>119.9</v>
      </c>
      <c r="AW109" s="2">
        <v>28.3</v>
      </c>
      <c r="AX109" s="26">
        <v>4.42</v>
      </c>
      <c r="AY109" s="43">
        <f t="shared" si="18"/>
        <v>27.126696832579189</v>
      </c>
      <c r="AZ109" s="43">
        <f t="shared" si="19"/>
        <v>0.95920000000000005</v>
      </c>
    </row>
    <row r="110" spans="1:52" x14ac:dyDescent="0.3">
      <c r="B110" s="2">
        <v>935</v>
      </c>
      <c r="C110" s="2" t="s">
        <v>168</v>
      </c>
      <c r="H110" s="3"/>
      <c r="L110" s="2"/>
      <c r="N110" s="5"/>
      <c r="O110" s="5"/>
      <c r="P110" s="5"/>
      <c r="Q110" s="5"/>
      <c r="R110" s="4"/>
      <c r="T110" s="3"/>
      <c r="V110" s="2"/>
      <c r="W110" s="2"/>
      <c r="X110" s="2"/>
      <c r="Z110" s="4" t="s">
        <v>217</v>
      </c>
      <c r="AA110" s="5">
        <v>43222</v>
      </c>
      <c r="AB110" s="2">
        <v>180</v>
      </c>
      <c r="AC110" s="2">
        <v>321.2</v>
      </c>
      <c r="AD110" s="2">
        <v>29.7</v>
      </c>
      <c r="AE110" s="26">
        <v>6.06</v>
      </c>
      <c r="AF110" s="43">
        <f t="shared" si="12"/>
        <v>53.003300330033007</v>
      </c>
      <c r="AG110" s="43">
        <f t="shared" si="13"/>
        <v>1.7844444444444443</v>
      </c>
      <c r="AK110" s="5"/>
      <c r="AN110" s="25"/>
      <c r="AO110" s="34"/>
      <c r="AP110" s="43"/>
      <c r="AS110" s="4">
        <v>22174.7</v>
      </c>
      <c r="AT110" s="5">
        <v>43339</v>
      </c>
      <c r="AU110" s="4">
        <v>124</v>
      </c>
      <c r="AV110" s="2">
        <v>104.1</v>
      </c>
      <c r="AW110" s="2">
        <v>28</v>
      </c>
      <c r="AX110" s="34">
        <v>4.42</v>
      </c>
      <c r="AY110" s="43">
        <f t="shared" si="18"/>
        <v>23.552036199095021</v>
      </c>
      <c r="AZ110" s="43">
        <f t="shared" si="19"/>
        <v>0.83951612903225803</v>
      </c>
    </row>
    <row r="111" spans="1:52" x14ac:dyDescent="0.3">
      <c r="B111" s="2">
        <v>300</v>
      </c>
      <c r="C111" s="2" t="s">
        <v>169</v>
      </c>
      <c r="H111" s="3"/>
      <c r="L111" s="2"/>
      <c r="N111" s="5"/>
      <c r="O111" s="5"/>
      <c r="P111" s="5"/>
      <c r="Q111" s="5"/>
      <c r="R111" s="4"/>
      <c r="T111" s="3"/>
      <c r="V111" s="2"/>
      <c r="W111" s="2"/>
      <c r="X111" s="2"/>
      <c r="Z111" s="4">
        <v>27107</v>
      </c>
      <c r="AA111" s="5">
        <v>43227</v>
      </c>
      <c r="AB111" s="2">
        <v>180</v>
      </c>
      <c r="AC111" s="2">
        <v>187.7</v>
      </c>
      <c r="AD111" s="2">
        <v>29.6</v>
      </c>
      <c r="AE111" s="26">
        <v>6.06</v>
      </c>
      <c r="AF111" s="43">
        <f t="shared" si="12"/>
        <v>30.973597359735972</v>
      </c>
      <c r="AG111" s="43">
        <f t="shared" si="13"/>
        <v>1.0427777777777778</v>
      </c>
      <c r="AK111" s="5"/>
      <c r="AN111" s="25"/>
      <c r="AO111" s="34"/>
      <c r="AP111" s="43"/>
      <c r="AS111" s="4">
        <v>22278.799999999999</v>
      </c>
      <c r="AT111" s="5">
        <v>43397</v>
      </c>
      <c r="AU111" s="2">
        <v>110</v>
      </c>
      <c r="AV111" s="2">
        <v>97.7</v>
      </c>
      <c r="AW111" s="2">
        <v>29.1</v>
      </c>
      <c r="AX111" s="34">
        <v>3.77</v>
      </c>
      <c r="AY111" s="43">
        <f t="shared" si="18"/>
        <v>25.915119363395227</v>
      </c>
      <c r="AZ111" s="43">
        <f t="shared" si="19"/>
        <v>0.88818181818181818</v>
      </c>
    </row>
    <row r="112" spans="1:52" x14ac:dyDescent="0.3">
      <c r="A112" s="1">
        <v>43073</v>
      </c>
      <c r="B112" s="2">
        <v>20</v>
      </c>
      <c r="C112" s="2" t="s">
        <v>170</v>
      </c>
      <c r="H112" s="3"/>
      <c r="L112" s="2"/>
      <c r="N112" s="5"/>
      <c r="O112" s="5"/>
      <c r="P112" s="5"/>
      <c r="Q112" s="5"/>
      <c r="R112" s="4"/>
      <c r="T112" s="3"/>
      <c r="V112" s="2"/>
      <c r="W112" s="2"/>
      <c r="X112" s="2"/>
      <c r="Z112" s="4">
        <v>27294</v>
      </c>
      <c r="AA112" s="5">
        <v>43231</v>
      </c>
      <c r="AB112" s="2">
        <v>200</v>
      </c>
      <c r="AC112" s="2">
        <v>148.6</v>
      </c>
      <c r="AD112" s="2">
        <v>29.6</v>
      </c>
      <c r="AE112" s="26">
        <v>6.76</v>
      </c>
      <c r="AF112" s="43">
        <f t="shared" si="12"/>
        <v>21.982248520710058</v>
      </c>
      <c r="AG112" s="43">
        <f t="shared" si="13"/>
        <v>0.74299999999999999</v>
      </c>
      <c r="AK112" s="5"/>
      <c r="AN112" s="25"/>
      <c r="AO112" s="34"/>
      <c r="AP112" s="43"/>
      <c r="AS112" s="4">
        <v>22376.5</v>
      </c>
      <c r="AT112" s="3">
        <v>43441</v>
      </c>
      <c r="AU112" s="4">
        <v>96</v>
      </c>
      <c r="AW112" s="2">
        <v>25.4</v>
      </c>
      <c r="AX112" s="34">
        <v>3.79</v>
      </c>
      <c r="AY112" s="43"/>
    </row>
    <row r="113" spans="1:52" x14ac:dyDescent="0.3">
      <c r="A113" s="1">
        <v>43095</v>
      </c>
      <c r="B113" s="2">
        <v>45</v>
      </c>
      <c r="C113" s="2" t="s">
        <v>174</v>
      </c>
      <c r="H113" s="3"/>
      <c r="L113" s="2"/>
      <c r="N113" s="5"/>
      <c r="O113" s="5"/>
      <c r="P113" s="5"/>
      <c r="Q113" s="5"/>
      <c r="R113" s="4"/>
      <c r="T113" s="3"/>
      <c r="V113" s="2"/>
      <c r="W113" s="2"/>
      <c r="X113" s="2"/>
      <c r="Z113" s="4">
        <v>27443</v>
      </c>
      <c r="AA113" s="5">
        <v>43235</v>
      </c>
      <c r="AB113" s="2">
        <v>190</v>
      </c>
      <c r="AC113" s="2">
        <v>346.8</v>
      </c>
      <c r="AD113" s="2">
        <v>30.2</v>
      </c>
      <c r="AE113" s="26">
        <v>6.29</v>
      </c>
      <c r="AF113" s="43">
        <f t="shared" si="12"/>
        <v>55.135135135135137</v>
      </c>
      <c r="AG113" s="43">
        <f t="shared" si="13"/>
        <v>1.8252631578947369</v>
      </c>
      <c r="AK113" s="5"/>
      <c r="AN113" s="25"/>
      <c r="AO113" s="34"/>
      <c r="AP113" s="43"/>
      <c r="AS113" s="50" t="s">
        <v>344</v>
      </c>
      <c r="AT113" s="50"/>
      <c r="AU113" s="50"/>
      <c r="AV113" s="50"/>
      <c r="AW113" s="50"/>
      <c r="AX113" s="50"/>
      <c r="AY113" s="50"/>
      <c r="AZ113" s="50"/>
    </row>
    <row r="114" spans="1:52" x14ac:dyDescent="0.3">
      <c r="A114" s="37" t="s">
        <v>176</v>
      </c>
      <c r="B114" s="37"/>
      <c r="C114" s="37"/>
      <c r="D114" s="37"/>
      <c r="E114" s="37"/>
      <c r="F114" s="37"/>
      <c r="H114" s="3"/>
      <c r="L114" s="2"/>
      <c r="N114" s="5"/>
      <c r="O114" s="5"/>
      <c r="P114" s="5"/>
      <c r="Q114" s="5"/>
      <c r="R114" s="4"/>
      <c r="T114" s="3"/>
      <c r="V114" s="2"/>
      <c r="W114" s="2"/>
      <c r="X114" s="2"/>
      <c r="Z114" s="4">
        <v>27790</v>
      </c>
      <c r="AA114" s="5">
        <v>43240</v>
      </c>
      <c r="AB114" s="2">
        <v>270</v>
      </c>
      <c r="AC114" s="2">
        <v>98.5</v>
      </c>
      <c r="AD114" s="2">
        <v>30.2</v>
      </c>
      <c r="AE114" s="26">
        <v>8.94</v>
      </c>
      <c r="AF114" s="43">
        <f t="shared" si="12"/>
        <v>11.017897091722595</v>
      </c>
      <c r="AG114" s="43">
        <f t="shared" si="13"/>
        <v>0.36481481481481481</v>
      </c>
      <c r="AK114" s="5"/>
      <c r="AN114" s="25"/>
      <c r="AO114" s="34"/>
      <c r="AP114" s="43"/>
      <c r="AT114" s="5">
        <v>43490</v>
      </c>
      <c r="AU114" s="2">
        <v>90</v>
      </c>
      <c r="AW114" s="2">
        <v>25.6</v>
      </c>
      <c r="AX114" s="26">
        <f>SUM(AU114/AW114)</f>
        <v>3.515625</v>
      </c>
      <c r="AY114" s="43"/>
    </row>
    <row r="115" spans="1:52" x14ac:dyDescent="0.3">
      <c r="A115" s="5">
        <v>43102</v>
      </c>
      <c r="B115" s="2">
        <v>200</v>
      </c>
      <c r="C115" s="2" t="s">
        <v>178</v>
      </c>
      <c r="F115" s="2">
        <v>22544</v>
      </c>
      <c r="H115" s="3"/>
      <c r="L115" s="2"/>
      <c r="N115" s="5"/>
      <c r="O115" s="5"/>
      <c r="P115" s="5"/>
      <c r="Q115" s="5"/>
      <c r="R115" s="4"/>
      <c r="T115" s="3"/>
      <c r="V115" s="2"/>
      <c r="W115" s="2"/>
      <c r="X115" s="2"/>
      <c r="Z115" s="4">
        <v>27888</v>
      </c>
      <c r="AA115" s="5">
        <v>43243</v>
      </c>
      <c r="AB115" s="2">
        <v>100</v>
      </c>
      <c r="AD115" s="2">
        <v>30.5</v>
      </c>
      <c r="AE115" s="26">
        <v>3.28</v>
      </c>
      <c r="AF115" s="43"/>
      <c r="AG115" s="43"/>
      <c r="AK115" s="5"/>
      <c r="AN115" s="25"/>
      <c r="AO115" s="34"/>
      <c r="AP115" s="43"/>
      <c r="AS115" s="4">
        <v>22528</v>
      </c>
      <c r="AT115" s="5">
        <v>43534</v>
      </c>
      <c r="AU115" s="2">
        <v>111</v>
      </c>
      <c r="AV115" s="2">
        <f t="shared" ref="AV115:AV129" si="20">SUM(AS116-AS115)</f>
        <v>123</v>
      </c>
      <c r="AW115" s="2">
        <v>26.5</v>
      </c>
      <c r="AX115" s="34">
        <v>4.33</v>
      </c>
      <c r="AY115" s="43">
        <f t="shared" si="18"/>
        <v>28.406466512702078</v>
      </c>
      <c r="AZ115" s="43">
        <f t="shared" ref="AZ115:AZ131" si="21">SUM(AV115/AU115)</f>
        <v>1.1081081081081081</v>
      </c>
    </row>
    <row r="116" spans="1:52" x14ac:dyDescent="0.3">
      <c r="A116" s="5">
        <v>43106</v>
      </c>
      <c r="B116" s="2">
        <v>500</v>
      </c>
      <c r="C116" s="2" t="s">
        <v>179</v>
      </c>
      <c r="H116" s="3"/>
      <c r="L116" s="2"/>
      <c r="N116" s="5"/>
      <c r="O116" s="5"/>
      <c r="P116" s="5"/>
      <c r="Q116" s="5"/>
      <c r="R116" s="4"/>
      <c r="T116" s="3"/>
      <c r="V116" s="2"/>
      <c r="W116" s="2"/>
      <c r="X116" s="2"/>
      <c r="Z116" s="4" t="s">
        <v>217</v>
      </c>
      <c r="AA116" s="5">
        <v>43244</v>
      </c>
      <c r="AB116" s="2">
        <v>100</v>
      </c>
      <c r="AC116" s="2">
        <v>326.3</v>
      </c>
      <c r="AD116" s="2">
        <v>30.5</v>
      </c>
      <c r="AE116" s="26">
        <v>3.28</v>
      </c>
      <c r="AF116" s="43">
        <f t="shared" ref="AF116:AF179" si="22">SUM(AC116/AE116)</f>
        <v>99.481707317073173</v>
      </c>
      <c r="AG116" s="43">
        <f t="shared" ref="AG116:AG179" si="23">SUM(AC116/AB116)</f>
        <v>3.2629999999999999</v>
      </c>
      <c r="AK116" s="5"/>
      <c r="AN116" s="25"/>
      <c r="AO116" s="34"/>
      <c r="AP116" s="43"/>
      <c r="AS116" s="4">
        <v>22651</v>
      </c>
      <c r="AT116" s="5">
        <v>43541</v>
      </c>
      <c r="AU116" s="2">
        <v>124</v>
      </c>
      <c r="AV116" s="2">
        <f t="shared" si="20"/>
        <v>121</v>
      </c>
      <c r="AW116" s="2">
        <v>25.7</v>
      </c>
      <c r="AX116" s="34">
        <v>4.83</v>
      </c>
      <c r="AY116" s="43">
        <f t="shared" si="18"/>
        <v>25.051759834368529</v>
      </c>
      <c r="AZ116" s="43">
        <f t="shared" si="21"/>
        <v>0.97580645161290325</v>
      </c>
    </row>
    <row r="117" spans="1:52" x14ac:dyDescent="0.3">
      <c r="A117" s="5">
        <v>43124</v>
      </c>
      <c r="B117" s="2">
        <v>-500</v>
      </c>
      <c r="C117" s="2" t="s">
        <v>180</v>
      </c>
      <c r="H117" s="3"/>
      <c r="L117" s="2"/>
      <c r="N117" s="5"/>
      <c r="O117" s="5"/>
      <c r="P117" s="5"/>
      <c r="Q117" s="5"/>
      <c r="R117" s="4"/>
      <c r="T117" s="3"/>
      <c r="V117" s="2"/>
      <c r="W117" s="2"/>
      <c r="X117" s="2"/>
      <c r="Z117" s="4">
        <v>28215</v>
      </c>
      <c r="AA117" s="5">
        <v>43247</v>
      </c>
      <c r="AB117" s="2">
        <v>200</v>
      </c>
      <c r="AC117" s="2">
        <v>128.80000000000001</v>
      </c>
      <c r="AD117" s="2">
        <v>30.5</v>
      </c>
      <c r="AE117" s="26">
        <v>6.56</v>
      </c>
      <c r="AF117" s="43">
        <f t="shared" si="22"/>
        <v>19.634146341463417</v>
      </c>
      <c r="AG117" s="43">
        <f t="shared" si="23"/>
        <v>0.64400000000000002</v>
      </c>
      <c r="AK117" s="5"/>
      <c r="AN117" s="25"/>
      <c r="AO117" s="34"/>
      <c r="AP117" s="43"/>
      <c r="AS117" s="4">
        <v>22772</v>
      </c>
      <c r="AT117" s="5">
        <v>43548</v>
      </c>
      <c r="AU117" s="2">
        <v>100</v>
      </c>
      <c r="AV117" s="2">
        <f t="shared" si="20"/>
        <v>125</v>
      </c>
      <c r="AW117" s="2">
        <v>26.5</v>
      </c>
      <c r="AX117" s="34">
        <v>3.77</v>
      </c>
      <c r="AY117" s="43">
        <f t="shared" si="18"/>
        <v>33.156498673740053</v>
      </c>
      <c r="AZ117" s="43">
        <f t="shared" si="21"/>
        <v>1.25</v>
      </c>
    </row>
    <row r="118" spans="1:52" x14ac:dyDescent="0.3">
      <c r="A118" s="5">
        <v>43125</v>
      </c>
      <c r="B118" s="2">
        <v>50</v>
      </c>
      <c r="C118" s="2" t="s">
        <v>12</v>
      </c>
      <c r="H118" s="3"/>
      <c r="L118" s="2"/>
      <c r="N118" s="5"/>
      <c r="O118" s="5"/>
      <c r="P118" s="5"/>
      <c r="Q118" s="5"/>
      <c r="R118" s="4"/>
      <c r="T118" s="3"/>
      <c r="V118" s="2"/>
      <c r="W118" s="2"/>
      <c r="X118" s="2"/>
      <c r="Z118" s="4">
        <v>28343</v>
      </c>
      <c r="AA118" s="3">
        <v>43251</v>
      </c>
      <c r="AB118" s="2">
        <v>200</v>
      </c>
      <c r="AC118" s="2">
        <v>232.5</v>
      </c>
      <c r="AD118" s="2">
        <v>28.8</v>
      </c>
      <c r="AE118" s="26">
        <f>SUM(AB118/AD118)</f>
        <v>6.9444444444444446</v>
      </c>
      <c r="AF118" s="43">
        <f t="shared" si="22"/>
        <v>33.479999999999997</v>
      </c>
      <c r="AG118" s="43">
        <f t="shared" si="23"/>
        <v>1.1625000000000001</v>
      </c>
      <c r="AK118" s="5"/>
      <c r="AN118" s="25"/>
      <c r="AO118" s="34"/>
      <c r="AP118" s="43"/>
      <c r="AS118" s="4">
        <v>22897</v>
      </c>
      <c r="AT118" s="5">
        <v>43550</v>
      </c>
      <c r="AU118" s="2">
        <v>106</v>
      </c>
      <c r="AV118" s="2">
        <f t="shared" si="20"/>
        <v>69</v>
      </c>
      <c r="AW118" s="2">
        <v>26.5</v>
      </c>
      <c r="AX118" s="34">
        <v>4</v>
      </c>
      <c r="AY118" s="43">
        <f t="shared" si="18"/>
        <v>17.25</v>
      </c>
      <c r="AZ118" s="43">
        <f t="shared" si="21"/>
        <v>0.65094339622641506</v>
      </c>
    </row>
    <row r="119" spans="1:52" x14ac:dyDescent="0.3">
      <c r="A119" s="5">
        <v>43129</v>
      </c>
      <c r="B119" s="2">
        <v>50</v>
      </c>
      <c r="C119" s="2" t="s">
        <v>181</v>
      </c>
      <c r="H119" s="3"/>
      <c r="L119" s="2"/>
      <c r="N119" s="5"/>
      <c r="O119" s="5"/>
      <c r="P119" s="5"/>
      <c r="Q119" s="5"/>
      <c r="R119" s="4"/>
      <c r="T119" s="3"/>
      <c r="V119" s="2"/>
      <c r="W119" s="2"/>
      <c r="X119" s="2"/>
      <c r="Z119" s="4">
        <v>28576</v>
      </c>
      <c r="AA119" s="3">
        <v>43258</v>
      </c>
      <c r="AB119" s="2">
        <v>200</v>
      </c>
      <c r="AC119" s="2">
        <v>200</v>
      </c>
      <c r="AD119" s="2">
        <v>28</v>
      </c>
      <c r="AE119" s="26">
        <v>7.16</v>
      </c>
      <c r="AF119" s="43">
        <f t="shared" si="22"/>
        <v>27.932960893854748</v>
      </c>
      <c r="AG119" s="43">
        <f t="shared" si="23"/>
        <v>1</v>
      </c>
      <c r="AK119" s="5"/>
      <c r="AN119" s="25"/>
      <c r="AO119" s="34"/>
      <c r="AP119" s="43"/>
      <c r="AS119" s="4">
        <v>22966</v>
      </c>
      <c r="AT119" s="5">
        <v>43555</v>
      </c>
      <c r="AU119" s="2">
        <v>106</v>
      </c>
      <c r="AV119" s="2">
        <f t="shared" si="20"/>
        <v>121</v>
      </c>
      <c r="AW119" s="2">
        <v>26.5</v>
      </c>
      <c r="AX119" s="34">
        <v>4</v>
      </c>
      <c r="AY119" s="43">
        <f t="shared" si="18"/>
        <v>30.25</v>
      </c>
      <c r="AZ119" s="43">
        <f t="shared" si="21"/>
        <v>1.1415094339622642</v>
      </c>
    </row>
    <row r="120" spans="1:52" x14ac:dyDescent="0.3">
      <c r="A120" s="5"/>
      <c r="H120" s="3"/>
      <c r="L120" s="2"/>
      <c r="N120" s="5"/>
      <c r="O120" s="5"/>
      <c r="P120" s="5"/>
      <c r="Q120" s="5"/>
      <c r="R120" s="4"/>
      <c r="T120" s="3"/>
      <c r="V120" s="2"/>
      <c r="W120" s="2"/>
      <c r="X120" s="2"/>
      <c r="Z120" s="4">
        <v>28776</v>
      </c>
      <c r="AA120" s="3">
        <v>43264</v>
      </c>
      <c r="AB120" s="2">
        <v>250</v>
      </c>
      <c r="AC120" s="2">
        <v>233.7</v>
      </c>
      <c r="AD120" s="2">
        <v>27.8</v>
      </c>
      <c r="AE120" s="26">
        <v>9</v>
      </c>
      <c r="AF120" s="43">
        <f t="shared" si="22"/>
        <v>25.966666666666665</v>
      </c>
      <c r="AG120" s="43">
        <f t="shared" si="23"/>
        <v>0.93479999999999996</v>
      </c>
      <c r="AK120" s="5"/>
      <c r="AN120" s="25"/>
      <c r="AO120" s="34"/>
      <c r="AP120" s="43"/>
      <c r="AS120" s="4">
        <v>23087</v>
      </c>
      <c r="AT120" s="5">
        <v>43562</v>
      </c>
      <c r="AU120" s="2">
        <v>107</v>
      </c>
      <c r="AV120" s="2">
        <f t="shared" si="20"/>
        <v>115</v>
      </c>
      <c r="AW120" s="2">
        <v>27.5</v>
      </c>
      <c r="AX120" s="34">
        <v>4</v>
      </c>
      <c r="AY120" s="43">
        <f t="shared" si="18"/>
        <v>28.75</v>
      </c>
      <c r="AZ120" s="43">
        <f t="shared" si="21"/>
        <v>1.0747663551401869</v>
      </c>
    </row>
    <row r="121" spans="1:52" x14ac:dyDescent="0.3">
      <c r="A121" s="5">
        <v>43136</v>
      </c>
      <c r="B121" s="2">
        <v>1300</v>
      </c>
      <c r="C121" s="2" t="s">
        <v>182</v>
      </c>
      <c r="H121" s="3"/>
      <c r="L121" s="2"/>
      <c r="N121" s="5"/>
      <c r="O121" s="5"/>
      <c r="P121" s="5"/>
      <c r="Q121" s="5"/>
      <c r="R121" s="4"/>
      <c r="T121" s="3"/>
      <c r="V121" s="2"/>
      <c r="W121" s="2"/>
      <c r="X121" s="2"/>
      <c r="Z121" s="4">
        <v>29010</v>
      </c>
      <c r="AA121" s="3">
        <v>43269</v>
      </c>
      <c r="AB121" s="2">
        <v>250</v>
      </c>
      <c r="AD121" s="2">
        <v>27.9</v>
      </c>
      <c r="AE121" s="26">
        <v>8.9600000000000009</v>
      </c>
      <c r="AF121" s="43"/>
      <c r="AG121" s="43"/>
      <c r="AK121" s="5"/>
      <c r="AN121" s="25"/>
      <c r="AO121" s="34"/>
      <c r="AP121" s="43"/>
      <c r="AS121" s="4">
        <v>23202</v>
      </c>
      <c r="AT121" s="5">
        <v>43565</v>
      </c>
      <c r="AU121" s="2">
        <v>108</v>
      </c>
      <c r="AV121" s="2">
        <f t="shared" si="20"/>
        <v>106</v>
      </c>
      <c r="AW121" s="2">
        <v>26.9</v>
      </c>
      <c r="AX121" s="34">
        <v>4.01</v>
      </c>
      <c r="AY121" s="43">
        <f t="shared" si="18"/>
        <v>26.433915211970078</v>
      </c>
      <c r="AZ121" s="43">
        <f t="shared" si="21"/>
        <v>0.98148148148148151</v>
      </c>
    </row>
    <row r="122" spans="1:52" x14ac:dyDescent="0.3">
      <c r="A122" s="5">
        <v>43138</v>
      </c>
      <c r="B122" s="2">
        <v>300</v>
      </c>
      <c r="C122" s="2" t="s">
        <v>183</v>
      </c>
      <c r="H122" s="3"/>
      <c r="L122" s="2"/>
      <c r="N122" s="5"/>
      <c r="O122" s="5"/>
      <c r="P122" s="5"/>
      <c r="Q122" s="5"/>
      <c r="R122" s="4"/>
      <c r="T122" s="3"/>
      <c r="V122" s="2"/>
      <c r="W122" s="2"/>
      <c r="X122" s="2"/>
      <c r="Z122" s="4" t="s">
        <v>219</v>
      </c>
      <c r="AA122" s="3">
        <v>43273</v>
      </c>
      <c r="AB122" s="2">
        <v>200</v>
      </c>
      <c r="AC122" s="2">
        <v>453.1</v>
      </c>
      <c r="AD122" s="2">
        <v>29.4</v>
      </c>
      <c r="AE122" s="26">
        <f>SUM(AB122/AD122)</f>
        <v>6.8027210884353746</v>
      </c>
      <c r="AF122" s="43">
        <f t="shared" si="22"/>
        <v>66.605699999999999</v>
      </c>
      <c r="AG122" s="43">
        <f t="shared" si="23"/>
        <v>2.2655000000000003</v>
      </c>
      <c r="AK122" s="5"/>
      <c r="AN122" s="25"/>
      <c r="AO122" s="34"/>
      <c r="AP122" s="43"/>
      <c r="AS122" s="4">
        <v>23308</v>
      </c>
      <c r="AT122" s="5">
        <v>43570</v>
      </c>
      <c r="AU122" s="2">
        <v>109</v>
      </c>
      <c r="AV122" s="2">
        <f t="shared" si="20"/>
        <v>104</v>
      </c>
      <c r="AW122" s="2">
        <v>27.1</v>
      </c>
      <c r="AX122" s="34">
        <v>4.01</v>
      </c>
      <c r="AY122" s="43">
        <f t="shared" si="18"/>
        <v>25.935162094763093</v>
      </c>
      <c r="AZ122" s="43">
        <f t="shared" si="21"/>
        <v>0.95412844036697253</v>
      </c>
    </row>
    <row r="123" spans="1:52" x14ac:dyDescent="0.3">
      <c r="B123" s="2">
        <v>100</v>
      </c>
      <c r="C123" s="2" t="s">
        <v>184</v>
      </c>
      <c r="H123" s="3"/>
      <c r="L123" s="2"/>
      <c r="N123" s="5"/>
      <c r="O123" s="5"/>
      <c r="P123" s="5"/>
      <c r="Q123" s="5"/>
      <c r="R123" s="4"/>
      <c r="T123" s="3"/>
      <c r="V123" s="2"/>
      <c r="W123" s="2"/>
      <c r="X123" s="2"/>
      <c r="Z123" s="4">
        <v>29463</v>
      </c>
      <c r="AA123" s="3">
        <v>43276</v>
      </c>
      <c r="AB123" s="2">
        <v>250</v>
      </c>
      <c r="AC123" s="2">
        <v>201.3</v>
      </c>
      <c r="AD123" s="2">
        <v>27.7</v>
      </c>
      <c r="AE123" s="26">
        <v>9.02</v>
      </c>
      <c r="AF123" s="43">
        <f t="shared" si="22"/>
        <v>22.31707317073171</v>
      </c>
      <c r="AG123" s="43">
        <f t="shared" si="23"/>
        <v>0.80520000000000003</v>
      </c>
      <c r="AK123" s="5"/>
      <c r="AN123" s="25"/>
      <c r="AO123" s="34"/>
      <c r="AP123" s="43"/>
      <c r="AS123" s="4">
        <v>23412</v>
      </c>
      <c r="AT123" s="5">
        <v>43582</v>
      </c>
      <c r="AU123" s="2">
        <v>111</v>
      </c>
      <c r="AV123" s="2">
        <f t="shared" si="20"/>
        <v>113</v>
      </c>
      <c r="AW123" s="2">
        <v>27.7</v>
      </c>
      <c r="AX123" s="34">
        <v>4</v>
      </c>
      <c r="AY123" s="43">
        <f t="shared" si="18"/>
        <v>28.25</v>
      </c>
      <c r="AZ123" s="43">
        <f t="shared" si="21"/>
        <v>1.0180180180180181</v>
      </c>
    </row>
    <row r="124" spans="1:52" x14ac:dyDescent="0.3">
      <c r="B124" s="2">
        <v>550</v>
      </c>
      <c r="C124" s="2" t="s">
        <v>185</v>
      </c>
      <c r="H124" s="3"/>
      <c r="L124" s="2"/>
      <c r="N124" s="5"/>
      <c r="O124" s="5"/>
      <c r="P124" s="5"/>
      <c r="Q124" s="5"/>
      <c r="R124" s="4"/>
      <c r="T124" s="3"/>
      <c r="V124" s="2"/>
      <c r="W124" s="2"/>
      <c r="X124" s="2"/>
      <c r="Z124" s="4">
        <v>29664</v>
      </c>
      <c r="AA124" s="3">
        <v>43283</v>
      </c>
      <c r="AB124" s="2">
        <v>215</v>
      </c>
      <c r="AC124" s="2">
        <v>216.7</v>
      </c>
      <c r="AD124" s="2">
        <v>27.8</v>
      </c>
      <c r="AE124" s="26">
        <v>7.71</v>
      </c>
      <c r="AF124" s="43">
        <f t="shared" si="22"/>
        <v>28.106355382619974</v>
      </c>
      <c r="AG124" s="43">
        <f t="shared" si="23"/>
        <v>1.0079069767441859</v>
      </c>
      <c r="AK124" s="5"/>
      <c r="AN124" s="25"/>
      <c r="AO124" s="34"/>
      <c r="AP124" s="43"/>
      <c r="AS124" s="4">
        <v>23525</v>
      </c>
      <c r="AT124" s="5">
        <v>43586</v>
      </c>
      <c r="AU124" s="2">
        <v>111</v>
      </c>
      <c r="AV124" s="2">
        <f t="shared" si="20"/>
        <v>108</v>
      </c>
      <c r="AW124" s="2">
        <v>27.8</v>
      </c>
      <c r="AX124" s="34">
        <v>4</v>
      </c>
      <c r="AY124" s="43">
        <f t="shared" si="18"/>
        <v>27</v>
      </c>
      <c r="AZ124" s="43">
        <f t="shared" si="21"/>
        <v>0.97297297297297303</v>
      </c>
    </row>
    <row r="125" spans="1:52" x14ac:dyDescent="0.3">
      <c r="A125" s="5">
        <v>43146</v>
      </c>
      <c r="B125" s="2">
        <v>30</v>
      </c>
      <c r="C125" s="2" t="s">
        <v>186</v>
      </c>
      <c r="H125" s="3"/>
      <c r="L125" s="2"/>
      <c r="N125" s="5"/>
      <c r="O125" s="5"/>
      <c r="P125" s="5"/>
      <c r="Q125" s="5"/>
      <c r="R125" s="4"/>
      <c r="T125" s="3"/>
      <c r="V125" s="2"/>
      <c r="W125" s="2"/>
      <c r="X125" s="2"/>
      <c r="Z125" s="4">
        <v>29881</v>
      </c>
      <c r="AA125" s="3">
        <v>43288</v>
      </c>
      <c r="AB125" s="2">
        <v>204</v>
      </c>
      <c r="AC125" s="2">
        <v>199.2</v>
      </c>
      <c r="AD125" s="2">
        <v>28.1</v>
      </c>
      <c r="AE125" s="26">
        <v>7.27</v>
      </c>
      <c r="AF125" s="43">
        <f t="shared" si="22"/>
        <v>27.400275103163686</v>
      </c>
      <c r="AG125" s="43">
        <f t="shared" si="23"/>
        <v>0.97647058823529409</v>
      </c>
      <c r="AK125" s="5"/>
      <c r="AN125" s="25"/>
      <c r="AO125" s="34"/>
      <c r="AP125" s="43"/>
      <c r="AS125" s="4">
        <v>23633</v>
      </c>
      <c r="AT125" s="5">
        <v>43597</v>
      </c>
      <c r="AU125" s="2">
        <v>111</v>
      </c>
      <c r="AV125" s="2">
        <f t="shared" si="20"/>
        <v>128</v>
      </c>
      <c r="AW125" s="2">
        <v>28.8</v>
      </c>
      <c r="AX125" s="34">
        <v>3.85</v>
      </c>
      <c r="AY125" s="43">
        <f t="shared" si="18"/>
        <v>33.246753246753244</v>
      </c>
      <c r="AZ125" s="43">
        <f t="shared" si="21"/>
        <v>1.1531531531531531</v>
      </c>
    </row>
    <row r="126" spans="1:52" x14ac:dyDescent="0.3">
      <c r="A126" s="5">
        <v>43147</v>
      </c>
      <c r="B126" s="2">
        <v>24</v>
      </c>
      <c r="C126" s="2" t="s">
        <v>188</v>
      </c>
      <c r="H126" s="3"/>
      <c r="L126" s="2"/>
      <c r="N126" s="5"/>
      <c r="O126" s="5"/>
      <c r="P126" s="5"/>
      <c r="Q126" s="5"/>
      <c r="R126" s="4"/>
      <c r="T126" s="3"/>
      <c r="V126" s="2"/>
      <c r="W126" s="2"/>
      <c r="X126" s="2"/>
      <c r="Z126" s="4">
        <v>30080</v>
      </c>
      <c r="AA126" s="5">
        <v>43295</v>
      </c>
      <c r="AB126" s="2">
        <v>240</v>
      </c>
      <c r="AC126" s="2">
        <v>261.5</v>
      </c>
      <c r="AD126" s="2">
        <v>28.3</v>
      </c>
      <c r="AE126" s="26">
        <v>8.49</v>
      </c>
      <c r="AF126" s="43">
        <f t="shared" si="22"/>
        <v>30.800942285041224</v>
      </c>
      <c r="AG126" s="43">
        <f t="shared" si="23"/>
        <v>1.0895833333333333</v>
      </c>
      <c r="AK126" s="5"/>
      <c r="AN126" s="25"/>
      <c r="AO126" s="34"/>
      <c r="AP126" s="43"/>
      <c r="AS126" s="4">
        <v>23761</v>
      </c>
      <c r="AT126" s="5">
        <v>43603</v>
      </c>
      <c r="AU126" s="2">
        <v>114</v>
      </c>
      <c r="AV126" s="2">
        <f t="shared" si="20"/>
        <v>112</v>
      </c>
      <c r="AW126" s="2">
        <v>28.6</v>
      </c>
      <c r="AX126" s="34">
        <v>4</v>
      </c>
      <c r="AY126" s="43">
        <f t="shared" si="18"/>
        <v>28</v>
      </c>
      <c r="AZ126" s="43">
        <f t="shared" si="21"/>
        <v>0.98245614035087714</v>
      </c>
    </row>
    <row r="127" spans="1:52" x14ac:dyDescent="0.3">
      <c r="A127" s="5">
        <v>43149</v>
      </c>
      <c r="B127" s="2">
        <v>941</v>
      </c>
      <c r="C127" s="2" t="s">
        <v>187</v>
      </c>
      <c r="H127" s="3"/>
      <c r="L127" s="2"/>
      <c r="N127" s="5"/>
      <c r="O127" s="5"/>
      <c r="P127" s="5"/>
      <c r="Q127" s="5"/>
      <c r="R127" s="4"/>
      <c r="T127" s="3"/>
      <c r="V127" s="2"/>
      <c r="W127" s="2"/>
      <c r="X127" s="2"/>
      <c r="Z127" s="4">
        <v>30341</v>
      </c>
      <c r="AA127" s="3">
        <v>43300</v>
      </c>
      <c r="AB127" s="2">
        <v>231</v>
      </c>
      <c r="AC127" s="2">
        <v>170.1</v>
      </c>
      <c r="AD127" s="2">
        <v>28.1</v>
      </c>
      <c r="AE127" s="26">
        <v>8.2100000000000009</v>
      </c>
      <c r="AF127" s="43">
        <f t="shared" si="22"/>
        <v>20.718635809987816</v>
      </c>
      <c r="AG127" s="43">
        <f t="shared" si="23"/>
        <v>0.73636363636363633</v>
      </c>
      <c r="AK127" s="5"/>
      <c r="AN127" s="25"/>
      <c r="AO127" s="34"/>
      <c r="AP127" s="43"/>
      <c r="AS127" s="4">
        <v>23873</v>
      </c>
      <c r="AT127" s="5">
        <v>43607</v>
      </c>
      <c r="AU127" s="2">
        <v>113</v>
      </c>
      <c r="AV127" s="2">
        <f t="shared" si="20"/>
        <v>117</v>
      </c>
      <c r="AW127" s="2">
        <v>28.1</v>
      </c>
      <c r="AX127" s="34">
        <v>4.01</v>
      </c>
      <c r="AY127" s="43">
        <f t="shared" si="18"/>
        <v>29.177057356608479</v>
      </c>
      <c r="AZ127" s="43">
        <f t="shared" si="21"/>
        <v>1.0353982300884956</v>
      </c>
    </row>
    <row r="128" spans="1:52" x14ac:dyDescent="0.3">
      <c r="A128" s="5">
        <v>43150</v>
      </c>
      <c r="B128" s="2">
        <v>200</v>
      </c>
      <c r="C128" s="2" t="s">
        <v>189</v>
      </c>
      <c r="F128" s="2">
        <v>24500</v>
      </c>
      <c r="H128" s="3"/>
      <c r="L128" s="2"/>
      <c r="N128" s="5"/>
      <c r="O128" s="5"/>
      <c r="P128" s="5"/>
      <c r="Q128" s="5"/>
      <c r="R128" s="4"/>
      <c r="T128" s="3"/>
      <c r="V128" s="2"/>
      <c r="W128" s="2"/>
      <c r="X128" s="2"/>
      <c r="Z128" s="4">
        <v>30512</v>
      </c>
      <c r="AA128" s="5">
        <v>43304</v>
      </c>
      <c r="AB128" s="2">
        <v>169</v>
      </c>
      <c r="AC128" s="2">
        <v>225.1</v>
      </c>
      <c r="AD128" s="2">
        <v>27.7</v>
      </c>
      <c r="AE128" s="26">
        <v>6.1</v>
      </c>
      <c r="AF128" s="43">
        <f t="shared" si="22"/>
        <v>36.901639344262293</v>
      </c>
      <c r="AG128" s="43">
        <f t="shared" si="23"/>
        <v>1.3319526627218934</v>
      </c>
      <c r="AK128" s="5"/>
      <c r="AN128" s="25"/>
      <c r="AO128" s="34"/>
      <c r="AP128" s="43"/>
      <c r="AS128" s="4">
        <v>23990</v>
      </c>
      <c r="AT128" s="5">
        <v>43621</v>
      </c>
      <c r="AU128" s="2">
        <v>110</v>
      </c>
      <c r="AV128" s="2">
        <f t="shared" si="20"/>
        <v>104</v>
      </c>
      <c r="AW128" s="2">
        <v>28.3</v>
      </c>
      <c r="AX128" s="34">
        <v>3.88</v>
      </c>
      <c r="AY128" s="43">
        <f t="shared" si="18"/>
        <v>26.804123711340207</v>
      </c>
      <c r="AZ128" s="43">
        <f t="shared" si="21"/>
        <v>0.94545454545454544</v>
      </c>
    </row>
    <row r="129" spans="1:52" x14ac:dyDescent="0.3">
      <c r="A129" s="5">
        <v>43152</v>
      </c>
      <c r="B129" s="2">
        <v>120</v>
      </c>
      <c r="C129" s="2" t="s">
        <v>190</v>
      </c>
      <c r="H129" s="3"/>
      <c r="L129" s="2"/>
      <c r="N129" s="5"/>
      <c r="O129" s="5"/>
      <c r="P129" s="5"/>
      <c r="Q129" s="5"/>
      <c r="R129" s="4"/>
      <c r="T129" s="3"/>
      <c r="V129" s="2"/>
      <c r="W129" s="2"/>
      <c r="X129" s="2"/>
      <c r="Z129" s="4">
        <v>30737</v>
      </c>
      <c r="AA129" s="5">
        <v>43307</v>
      </c>
      <c r="AB129" s="2">
        <v>216</v>
      </c>
      <c r="AC129" s="2">
        <v>197.5</v>
      </c>
      <c r="AD129" s="2">
        <v>27.7</v>
      </c>
      <c r="AE129" s="26">
        <v>7.81</v>
      </c>
      <c r="AF129" s="43">
        <f t="shared" si="22"/>
        <v>25.288092189500642</v>
      </c>
      <c r="AG129" s="43">
        <f t="shared" si="23"/>
        <v>0.91435185185185186</v>
      </c>
      <c r="AK129" s="5"/>
      <c r="AN129" s="25"/>
      <c r="AO129" s="34"/>
      <c r="AP129" s="43"/>
      <c r="AS129" s="4">
        <v>24094</v>
      </c>
      <c r="AT129" s="5">
        <v>44102</v>
      </c>
      <c r="AU129" s="2">
        <v>82</v>
      </c>
      <c r="AV129" s="2">
        <f t="shared" si="20"/>
        <v>47</v>
      </c>
      <c r="AW129" s="2">
        <v>27.3</v>
      </c>
      <c r="AX129" s="34">
        <v>3</v>
      </c>
      <c r="AY129" s="43">
        <f t="shared" si="18"/>
        <v>15.666666666666666</v>
      </c>
      <c r="AZ129" s="43">
        <f t="shared" si="21"/>
        <v>0.57317073170731703</v>
      </c>
    </row>
    <row r="130" spans="1:52" x14ac:dyDescent="0.3">
      <c r="A130" s="5">
        <v>43154</v>
      </c>
      <c r="B130" s="2">
        <v>2800</v>
      </c>
      <c r="C130" s="2" t="s">
        <v>193</v>
      </c>
      <c r="H130" s="3"/>
      <c r="L130" s="2"/>
      <c r="N130" s="5"/>
      <c r="O130" s="5"/>
      <c r="P130" s="5"/>
      <c r="Q130" s="5"/>
      <c r="R130" s="4"/>
      <c r="T130" s="3"/>
      <c r="V130" s="2"/>
      <c r="W130" s="2"/>
      <c r="X130" s="2"/>
      <c r="Z130" s="4">
        <v>30934</v>
      </c>
      <c r="AA130" s="3">
        <v>43315</v>
      </c>
      <c r="AB130" s="2">
        <v>181</v>
      </c>
      <c r="AC130" s="2">
        <v>200.2</v>
      </c>
      <c r="AD130" s="2">
        <v>28</v>
      </c>
      <c r="AE130" s="26">
        <v>6.47</v>
      </c>
      <c r="AF130" s="43">
        <f t="shared" si="22"/>
        <v>30.942812982998454</v>
      </c>
      <c r="AG130" s="43">
        <f t="shared" si="23"/>
        <v>1.1060773480662982</v>
      </c>
      <c r="AK130" s="5"/>
      <c r="AN130" s="25"/>
      <c r="AO130" s="34"/>
      <c r="AP130" s="43"/>
      <c r="AS130" s="4">
        <v>24141</v>
      </c>
      <c r="AT130" s="5">
        <v>44194</v>
      </c>
      <c r="AU130" s="2">
        <v>110</v>
      </c>
      <c r="AV130" s="2">
        <f>SUM(AS131-AS130)</f>
        <v>130</v>
      </c>
      <c r="AW130" s="2">
        <v>26.8</v>
      </c>
      <c r="AX130" s="34">
        <v>4.1100000000000003</v>
      </c>
      <c r="AY130" s="43">
        <f t="shared" si="18"/>
        <v>31.630170316301701</v>
      </c>
      <c r="AZ130" s="43">
        <f t="shared" si="21"/>
        <v>1.1818181818181819</v>
      </c>
    </row>
    <row r="131" spans="1:52" x14ac:dyDescent="0.3">
      <c r="A131" s="5">
        <v>43156</v>
      </c>
      <c r="B131" s="2">
        <v>2000</v>
      </c>
      <c r="C131" s="2" t="s">
        <v>194</v>
      </c>
      <c r="H131" s="3"/>
      <c r="L131" s="2"/>
      <c r="N131" s="5"/>
      <c r="O131" s="5"/>
      <c r="P131" s="5"/>
      <c r="Q131" s="5"/>
      <c r="R131" s="4"/>
      <c r="T131" s="3"/>
      <c r="V131" s="2"/>
      <c r="W131" s="2"/>
      <c r="X131" s="2"/>
      <c r="Z131" s="4">
        <v>31134</v>
      </c>
      <c r="AA131" s="3">
        <v>43317</v>
      </c>
      <c r="AB131" s="2">
        <v>185</v>
      </c>
      <c r="AC131" s="2">
        <v>219.4</v>
      </c>
      <c r="AD131" s="2">
        <v>29.5</v>
      </c>
      <c r="AE131" s="26">
        <v>6.423</v>
      </c>
      <c r="AF131" s="43">
        <f t="shared" si="22"/>
        <v>34.158492916082828</v>
      </c>
      <c r="AG131" s="43">
        <f t="shared" si="23"/>
        <v>1.185945945945946</v>
      </c>
      <c r="AK131" s="5"/>
      <c r="AN131" s="25"/>
      <c r="AO131" s="34"/>
      <c r="AP131" s="43"/>
      <c r="AS131" s="4">
        <v>24271</v>
      </c>
      <c r="AT131" s="5">
        <v>44195</v>
      </c>
      <c r="AU131" s="2">
        <v>118</v>
      </c>
      <c r="AV131" s="2">
        <f>SUM(AS132-AS131)</f>
        <v>131</v>
      </c>
      <c r="AW131" s="2">
        <v>26.9</v>
      </c>
      <c r="AX131" s="34">
        <v>4.38</v>
      </c>
      <c r="AY131" s="43">
        <f t="shared" si="18"/>
        <v>29.908675799086758</v>
      </c>
      <c r="AZ131" s="43">
        <f t="shared" si="21"/>
        <v>1.1101694915254237</v>
      </c>
    </row>
    <row r="132" spans="1:52" x14ac:dyDescent="0.3">
      <c r="A132" s="5"/>
      <c r="H132" s="3"/>
      <c r="L132" s="2"/>
      <c r="N132" s="5"/>
      <c r="O132" s="5"/>
      <c r="P132" s="5"/>
      <c r="Q132" s="5"/>
      <c r="R132" s="4"/>
      <c r="T132" s="3"/>
      <c r="V132" s="2"/>
      <c r="W132" s="2"/>
      <c r="X132" s="2"/>
      <c r="Z132" s="4">
        <v>31354</v>
      </c>
      <c r="AA132" s="3">
        <v>43320</v>
      </c>
      <c r="AB132" s="2">
        <v>322</v>
      </c>
      <c r="AC132" s="2">
        <v>199.2</v>
      </c>
      <c r="AD132" s="2">
        <v>28.04</v>
      </c>
      <c r="AE132" s="26">
        <v>11.48</v>
      </c>
      <c r="AF132" s="43">
        <f t="shared" si="22"/>
        <v>17.351916376306619</v>
      </c>
      <c r="AG132" s="43">
        <f t="shared" si="23"/>
        <v>0.61863354037267082</v>
      </c>
      <c r="AK132" s="5"/>
      <c r="AN132" s="25"/>
      <c r="AO132" s="34"/>
      <c r="AP132" s="43"/>
      <c r="AS132" s="4">
        <v>24402</v>
      </c>
      <c r="AT132" s="5">
        <v>44196</v>
      </c>
      <c r="AU132" s="2">
        <v>117</v>
      </c>
      <c r="AW132" s="2">
        <v>26.9</v>
      </c>
      <c r="AX132" s="34">
        <v>4.3600000000000003</v>
      </c>
      <c r="AY132" s="43"/>
    </row>
    <row r="133" spans="1:52" x14ac:dyDescent="0.3">
      <c r="A133" s="5">
        <v>43158</v>
      </c>
      <c r="B133" s="2">
        <v>50</v>
      </c>
      <c r="C133" s="2" t="s">
        <v>11</v>
      </c>
      <c r="F133" s="2">
        <v>24813</v>
      </c>
      <c r="H133" s="3"/>
      <c r="L133" s="2"/>
      <c r="N133" s="5"/>
      <c r="O133" s="5"/>
      <c r="P133" s="5"/>
      <c r="Q133" s="5"/>
      <c r="R133" s="4"/>
      <c r="T133" s="3"/>
      <c r="V133" s="2"/>
      <c r="X133" s="2"/>
      <c r="Z133" s="4">
        <v>31554</v>
      </c>
      <c r="AA133" s="3">
        <v>43329</v>
      </c>
      <c r="AB133" s="2">
        <v>200</v>
      </c>
      <c r="AC133" s="2">
        <v>166.8</v>
      </c>
      <c r="AD133" s="2">
        <v>27.8</v>
      </c>
      <c r="AE133" s="26">
        <v>7.2</v>
      </c>
      <c r="AF133" s="43">
        <f t="shared" si="22"/>
        <v>23.166666666666668</v>
      </c>
      <c r="AG133" s="43">
        <f t="shared" si="23"/>
        <v>0.83400000000000007</v>
      </c>
      <c r="AK133" s="5"/>
      <c r="AN133" s="25"/>
      <c r="AO133" s="34"/>
      <c r="AP133" s="43"/>
      <c r="AS133" s="51" t="s">
        <v>346</v>
      </c>
      <c r="AT133" s="51"/>
      <c r="AU133" s="51"/>
      <c r="AV133" s="51"/>
      <c r="AW133" s="51"/>
      <c r="AX133" s="51"/>
      <c r="AY133" s="51"/>
      <c r="AZ133" s="51"/>
    </row>
    <row r="134" spans="1:52" x14ac:dyDescent="0.3">
      <c r="A134" s="5">
        <v>43159</v>
      </c>
      <c r="B134" s="2">
        <v>30</v>
      </c>
      <c r="C134" s="2" t="s">
        <v>26</v>
      </c>
      <c r="H134" s="3"/>
      <c r="L134" s="2"/>
      <c r="N134" s="5"/>
      <c r="O134" s="5"/>
      <c r="P134" s="5"/>
      <c r="Q134" s="5"/>
      <c r="R134" s="4"/>
      <c r="T134" s="3"/>
      <c r="V134" s="2"/>
      <c r="X134" s="2"/>
      <c r="Y134" s="2" t="s">
        <v>262</v>
      </c>
      <c r="Z134" s="4">
        <v>31720</v>
      </c>
      <c r="AA134" s="3">
        <v>43333</v>
      </c>
      <c r="AB134" s="2">
        <v>191</v>
      </c>
      <c r="AC134" s="2">
        <v>243.7</v>
      </c>
      <c r="AD134" s="2">
        <v>27.7</v>
      </c>
      <c r="AE134" s="26">
        <v>6.91</v>
      </c>
      <c r="AF134" s="43">
        <f t="shared" si="22"/>
        <v>35.26772793053545</v>
      </c>
      <c r="AG134" s="43">
        <f t="shared" si="23"/>
        <v>1.2759162303664922</v>
      </c>
      <c r="AK134" s="5"/>
      <c r="AN134" s="25"/>
      <c r="AO134" s="34"/>
      <c r="AP134" s="43"/>
      <c r="AT134" s="5"/>
      <c r="AU134" s="2"/>
      <c r="AX134" s="34"/>
    </row>
    <row r="135" spans="1:52" x14ac:dyDescent="0.3">
      <c r="A135" s="5">
        <v>43164</v>
      </c>
      <c r="B135" s="2">
        <v>300</v>
      </c>
      <c r="C135" s="2" t="s">
        <v>197</v>
      </c>
      <c r="H135" s="3"/>
      <c r="L135" s="2"/>
      <c r="N135" s="5"/>
      <c r="O135" s="5"/>
      <c r="P135" s="5"/>
      <c r="Q135" s="5"/>
      <c r="R135" s="4"/>
      <c r="T135" s="3"/>
      <c r="V135" s="2"/>
      <c r="X135" s="2"/>
      <c r="Z135" s="4">
        <v>31963</v>
      </c>
      <c r="AA135" s="3">
        <v>43335</v>
      </c>
      <c r="AB135" s="2">
        <v>194</v>
      </c>
      <c r="AC135" s="2">
        <v>190.9</v>
      </c>
      <c r="AD135" s="2">
        <v>27.7</v>
      </c>
      <c r="AE135" s="26">
        <v>7.01</v>
      </c>
      <c r="AF135" s="43">
        <f t="shared" si="22"/>
        <v>27.232524964336662</v>
      </c>
      <c r="AG135" s="43">
        <f t="shared" si="23"/>
        <v>0.98402061855670109</v>
      </c>
      <c r="AK135" s="5"/>
      <c r="AN135" s="25"/>
      <c r="AO135" s="34"/>
      <c r="AP135" s="43"/>
      <c r="AT135" s="5"/>
      <c r="AU135" s="2"/>
      <c r="AX135" s="34"/>
    </row>
    <row r="136" spans="1:52" x14ac:dyDescent="0.3">
      <c r="A136" s="5">
        <v>43169</v>
      </c>
      <c r="B136" s="2">
        <v>100</v>
      </c>
      <c r="C136" s="2" t="s">
        <v>198</v>
      </c>
      <c r="H136" s="3"/>
      <c r="L136" s="2"/>
      <c r="N136" s="5"/>
      <c r="O136" s="5"/>
      <c r="P136" s="5"/>
      <c r="Q136" s="5"/>
      <c r="R136" s="4"/>
      <c r="T136" s="3"/>
      <c r="V136" s="2"/>
      <c r="X136" s="2"/>
      <c r="Z136" s="4">
        <v>32154</v>
      </c>
      <c r="AA136" s="3">
        <v>43341</v>
      </c>
      <c r="AB136" s="2">
        <v>242</v>
      </c>
      <c r="AC136" s="2">
        <v>160.4</v>
      </c>
      <c r="AD136" s="2">
        <v>28</v>
      </c>
      <c r="AE136" s="26">
        <v>8.65</v>
      </c>
      <c r="AF136" s="43">
        <f t="shared" si="22"/>
        <v>18.543352601156069</v>
      </c>
      <c r="AG136" s="43">
        <f t="shared" si="23"/>
        <v>0.66280991735537187</v>
      </c>
      <c r="AJ136" s="4"/>
      <c r="AK136" s="4"/>
      <c r="AL136" s="26"/>
      <c r="AM136" s="25"/>
      <c r="AN136" s="25"/>
      <c r="AP136" s="43"/>
      <c r="AS136" s="2"/>
      <c r="AU136" s="2"/>
      <c r="AW136" s="3"/>
      <c r="AX136" s="4"/>
    </row>
    <row r="137" spans="1:52" x14ac:dyDescent="0.3">
      <c r="A137" s="5">
        <v>43182</v>
      </c>
      <c r="B137" s="2">
        <v>50</v>
      </c>
      <c r="C137" s="2" t="s">
        <v>11</v>
      </c>
      <c r="H137" s="3"/>
      <c r="L137" s="2"/>
      <c r="N137" s="5"/>
      <c r="O137" s="5"/>
      <c r="P137" s="5"/>
      <c r="Q137" s="5"/>
      <c r="R137" s="4"/>
      <c r="T137" s="3"/>
      <c r="V137" s="2"/>
      <c r="X137" s="2"/>
      <c r="Z137" s="4">
        <v>32315</v>
      </c>
      <c r="AA137" s="3">
        <v>43346</v>
      </c>
      <c r="AB137" s="2">
        <v>145</v>
      </c>
      <c r="AC137" s="2">
        <v>196</v>
      </c>
      <c r="AD137" s="2">
        <v>28.4</v>
      </c>
      <c r="AE137" s="26">
        <v>5.0999999999999996</v>
      </c>
      <c r="AF137" s="43">
        <f t="shared" si="22"/>
        <v>38.431372549019613</v>
      </c>
      <c r="AG137" s="43">
        <f t="shared" si="23"/>
        <v>1.3517241379310345</v>
      </c>
      <c r="AJ137" s="4"/>
      <c r="AK137" s="4"/>
      <c r="AL137" s="26"/>
      <c r="AM137" s="25"/>
      <c r="AN137" s="25"/>
      <c r="AP137" s="43"/>
      <c r="AS137" s="2"/>
      <c r="AU137" s="2"/>
      <c r="AW137" s="3"/>
      <c r="AX137" s="4"/>
    </row>
    <row r="138" spans="1:52" x14ac:dyDescent="0.3">
      <c r="A138" s="5">
        <v>43189</v>
      </c>
      <c r="B138" s="2">
        <v>20</v>
      </c>
      <c r="C138" s="2" t="s">
        <v>26</v>
      </c>
      <c r="H138" s="3"/>
      <c r="L138" s="2"/>
      <c r="N138" s="5"/>
      <c r="O138" s="5"/>
      <c r="P138" s="5"/>
      <c r="Q138" s="5"/>
      <c r="R138" s="4"/>
      <c r="T138" s="3"/>
      <c r="V138" s="2"/>
      <c r="X138" s="2"/>
      <c r="Z138" s="4">
        <v>32511</v>
      </c>
      <c r="AA138" s="3">
        <v>43348</v>
      </c>
      <c r="AB138" s="2">
        <v>214</v>
      </c>
      <c r="AC138" s="2">
        <v>187.8</v>
      </c>
      <c r="AD138" s="2">
        <v>28.4</v>
      </c>
      <c r="AE138" s="26">
        <v>7.54</v>
      </c>
      <c r="AF138" s="43">
        <f t="shared" si="22"/>
        <v>24.907161803713528</v>
      </c>
      <c r="AG138" s="43">
        <f t="shared" si="23"/>
        <v>0.87757009345794401</v>
      </c>
      <c r="AJ138" s="4"/>
      <c r="AK138" s="4"/>
      <c r="AL138" s="26"/>
      <c r="AM138" s="25"/>
      <c r="AN138" s="25"/>
      <c r="AP138" s="43"/>
      <c r="AS138" s="2"/>
      <c r="AU138" s="2"/>
      <c r="AW138" s="3"/>
      <c r="AX138" s="4"/>
    </row>
    <row r="139" spans="1:52" x14ac:dyDescent="0.3">
      <c r="A139" s="5">
        <v>43191</v>
      </c>
      <c r="B139" s="2">
        <v>300</v>
      </c>
      <c r="C139" s="2" t="s">
        <v>197</v>
      </c>
      <c r="H139" s="3"/>
      <c r="L139" s="2"/>
      <c r="N139" s="5"/>
      <c r="O139" s="5"/>
      <c r="P139" s="5"/>
      <c r="Q139" s="5"/>
      <c r="R139" s="4"/>
      <c r="T139" s="3"/>
      <c r="V139" s="2"/>
      <c r="X139" s="2"/>
      <c r="Z139" s="4">
        <v>32699</v>
      </c>
      <c r="AA139" s="3">
        <v>43352</v>
      </c>
      <c r="AB139" s="2">
        <v>247</v>
      </c>
      <c r="AC139" s="2">
        <v>252.8</v>
      </c>
      <c r="AD139" s="2">
        <v>28.4</v>
      </c>
      <c r="AE139" s="26">
        <v>8.69</v>
      </c>
      <c r="AF139" s="43">
        <f t="shared" si="22"/>
        <v>29.090909090909093</v>
      </c>
      <c r="AG139" s="43">
        <f t="shared" si="23"/>
        <v>1.0234817813765182</v>
      </c>
      <c r="AJ139" s="4"/>
      <c r="AK139" s="4"/>
      <c r="AL139" s="26"/>
      <c r="AM139" s="25"/>
      <c r="AN139" s="25"/>
      <c r="AP139" s="43"/>
      <c r="AS139" s="2"/>
      <c r="AU139" s="2"/>
      <c r="AW139" s="3"/>
      <c r="AX139" s="4"/>
    </row>
    <row r="140" spans="1:52" x14ac:dyDescent="0.3">
      <c r="A140" s="5">
        <v>43201</v>
      </c>
      <c r="B140" s="2">
        <v>1230</v>
      </c>
      <c r="C140" s="2" t="s">
        <v>200</v>
      </c>
      <c r="H140" s="3"/>
      <c r="L140" s="2"/>
      <c r="N140" s="5"/>
      <c r="O140" s="5"/>
      <c r="P140" s="5"/>
      <c r="Q140" s="5"/>
      <c r="R140" s="4"/>
      <c r="T140" s="3"/>
      <c r="V140" s="2"/>
      <c r="X140" s="2"/>
      <c r="Z140" s="4">
        <v>32951</v>
      </c>
      <c r="AA140" s="3">
        <v>43357</v>
      </c>
      <c r="AB140" s="2">
        <v>204</v>
      </c>
      <c r="AC140" s="2">
        <v>248.4</v>
      </c>
      <c r="AD140" s="2">
        <v>28.4</v>
      </c>
      <c r="AE140" s="26">
        <v>7.18</v>
      </c>
      <c r="AF140" s="43">
        <f t="shared" si="22"/>
        <v>34.596100278551532</v>
      </c>
      <c r="AG140" s="43">
        <f t="shared" si="23"/>
        <v>1.2176470588235295</v>
      </c>
      <c r="AJ140" s="4"/>
      <c r="AK140" s="4"/>
      <c r="AL140" s="26"/>
      <c r="AM140" s="25"/>
      <c r="AN140" s="25"/>
      <c r="AP140" s="43"/>
      <c r="AS140" s="2"/>
      <c r="AU140" s="2"/>
      <c r="AW140" s="3"/>
      <c r="AX140" s="4"/>
    </row>
    <row r="141" spans="1:52" x14ac:dyDescent="0.3">
      <c r="A141" s="5">
        <v>43215</v>
      </c>
      <c r="B141" s="2">
        <v>50</v>
      </c>
      <c r="C141" s="2" t="s">
        <v>11</v>
      </c>
      <c r="H141" s="3"/>
      <c r="L141" s="2"/>
      <c r="N141" s="5"/>
      <c r="O141" s="5"/>
      <c r="P141" s="5"/>
      <c r="Q141" s="5"/>
      <c r="R141" s="4"/>
      <c r="T141" s="3"/>
      <c r="V141" s="2"/>
      <c r="X141" s="2"/>
      <c r="Z141" s="4">
        <v>33200</v>
      </c>
      <c r="AA141" s="5">
        <v>43360</v>
      </c>
      <c r="AB141" s="2">
        <v>256</v>
      </c>
      <c r="AC141" s="2">
        <v>210.9</v>
      </c>
      <c r="AD141" s="2">
        <v>28.7</v>
      </c>
      <c r="AE141" s="26">
        <v>8.91</v>
      </c>
      <c r="AF141" s="43">
        <f t="shared" si="22"/>
        <v>23.670033670033671</v>
      </c>
      <c r="AG141" s="43">
        <f t="shared" si="23"/>
        <v>0.82382812500000002</v>
      </c>
      <c r="AJ141" s="4"/>
      <c r="AK141" s="4"/>
      <c r="AL141" s="26"/>
      <c r="AM141" s="25"/>
      <c r="AN141" s="25"/>
      <c r="AP141" s="43"/>
      <c r="AS141" s="2"/>
      <c r="AU141" s="2"/>
      <c r="AW141" s="3"/>
      <c r="AX141" s="4"/>
    </row>
    <row r="142" spans="1:52" x14ac:dyDescent="0.3">
      <c r="B142" s="2">
        <v>810</v>
      </c>
      <c r="C142" s="2" t="s">
        <v>202</v>
      </c>
      <c r="H142" s="3"/>
      <c r="L142" s="2"/>
      <c r="N142" s="5"/>
      <c r="O142" s="5"/>
      <c r="P142" s="5"/>
      <c r="Q142" s="5"/>
      <c r="R142" s="4"/>
      <c r="T142" s="3"/>
      <c r="V142" s="2"/>
      <c r="X142" s="2"/>
      <c r="Z142" s="4">
        <v>33411</v>
      </c>
      <c r="AA142" s="5">
        <v>43367</v>
      </c>
      <c r="AB142" s="2">
        <v>207</v>
      </c>
      <c r="AC142" s="2">
        <v>189.5</v>
      </c>
      <c r="AD142" s="2">
        <v>28.7</v>
      </c>
      <c r="AE142" s="26">
        <v>7.2</v>
      </c>
      <c r="AF142" s="43">
        <f t="shared" si="22"/>
        <v>26.319444444444443</v>
      </c>
      <c r="AG142" s="43">
        <f t="shared" si="23"/>
        <v>0.91545893719806759</v>
      </c>
      <c r="AJ142" s="4"/>
      <c r="AK142" s="4"/>
      <c r="AL142" s="26"/>
      <c r="AM142" s="25"/>
      <c r="AN142" s="25"/>
      <c r="AP142" s="43"/>
      <c r="AS142" s="2"/>
      <c r="AU142" s="2"/>
      <c r="AW142" s="3"/>
      <c r="AX142" s="4"/>
    </row>
    <row r="143" spans="1:52" x14ac:dyDescent="0.3">
      <c r="A143" s="5">
        <v>43222</v>
      </c>
      <c r="B143" s="2">
        <v>450</v>
      </c>
      <c r="C143" s="2" t="s">
        <v>203</v>
      </c>
      <c r="H143" s="3"/>
      <c r="L143" s="2"/>
      <c r="N143" s="5"/>
      <c r="O143" s="5"/>
      <c r="P143" s="5"/>
      <c r="Q143" s="5"/>
      <c r="R143" s="4"/>
      <c r="T143" s="3"/>
      <c r="V143" s="2"/>
      <c r="X143" s="2"/>
      <c r="Z143" s="4">
        <v>33600</v>
      </c>
      <c r="AA143" s="5">
        <v>43373</v>
      </c>
      <c r="AB143" s="2">
        <v>241</v>
      </c>
      <c r="AC143" s="2">
        <v>260.2</v>
      </c>
      <c r="AD143" s="2">
        <v>28.7</v>
      </c>
      <c r="AE143" s="26">
        <v>8.41</v>
      </c>
      <c r="AF143" s="43">
        <f t="shared" si="22"/>
        <v>30.939357907253267</v>
      </c>
      <c r="AG143" s="43">
        <f t="shared" si="23"/>
        <v>1.0796680497925311</v>
      </c>
      <c r="AJ143" s="4"/>
      <c r="AK143" s="4"/>
      <c r="AL143" s="26"/>
      <c r="AM143" s="25"/>
      <c r="AN143" s="25"/>
      <c r="AP143" s="43"/>
      <c r="AS143" s="2"/>
      <c r="AU143" s="2"/>
      <c r="AW143" s="3"/>
      <c r="AX143" s="4"/>
    </row>
    <row r="144" spans="1:52" x14ac:dyDescent="0.3">
      <c r="A144" s="5">
        <v>43234</v>
      </c>
      <c r="B144" s="2">
        <v>100</v>
      </c>
      <c r="C144" s="2" t="s">
        <v>205</v>
      </c>
      <c r="H144" s="3"/>
      <c r="L144" s="2"/>
      <c r="N144" s="5"/>
      <c r="O144" s="5"/>
      <c r="P144" s="5"/>
      <c r="Q144" s="5"/>
      <c r="R144" s="4"/>
      <c r="T144" s="3"/>
      <c r="V144" s="2"/>
      <c r="X144" s="2"/>
      <c r="Z144" s="4">
        <v>33860</v>
      </c>
      <c r="AA144" s="5">
        <v>43382</v>
      </c>
      <c r="AB144" s="2">
        <v>247</v>
      </c>
      <c r="AC144" s="2">
        <v>214.7</v>
      </c>
      <c r="AD144" s="2">
        <v>29.2</v>
      </c>
      <c r="AE144" s="26">
        <v>8.4499999999999993</v>
      </c>
      <c r="AF144" s="43">
        <f t="shared" si="22"/>
        <v>25.408284023668639</v>
      </c>
      <c r="AG144" s="43">
        <f t="shared" si="23"/>
        <v>0.86923076923076914</v>
      </c>
      <c r="AJ144" s="4"/>
      <c r="AK144" s="4"/>
      <c r="AL144" s="26"/>
      <c r="AM144" s="25"/>
      <c r="AN144" s="25"/>
      <c r="AP144" s="43"/>
      <c r="AS144" s="2"/>
      <c r="AU144" s="2"/>
      <c r="AW144" s="3"/>
      <c r="AX144" s="4"/>
    </row>
    <row r="145" spans="1:50" x14ac:dyDescent="0.3">
      <c r="A145" s="5">
        <v>43235</v>
      </c>
      <c r="B145" s="2">
        <v>195</v>
      </c>
      <c r="C145" s="2" t="s">
        <v>206</v>
      </c>
      <c r="H145" s="3"/>
      <c r="L145" s="2"/>
      <c r="N145" s="5"/>
      <c r="O145" s="5"/>
      <c r="P145" s="5"/>
      <c r="Q145" s="5"/>
      <c r="R145" s="4"/>
      <c r="T145" s="3"/>
      <c r="V145" s="2"/>
      <c r="X145" s="2"/>
      <c r="Z145" s="4">
        <v>34075</v>
      </c>
      <c r="AA145" s="5">
        <v>43394</v>
      </c>
      <c r="AB145" s="2">
        <v>288</v>
      </c>
      <c r="AC145" s="2">
        <v>179.7</v>
      </c>
      <c r="AD145" s="2">
        <v>29.2</v>
      </c>
      <c r="AE145" s="26">
        <v>9.8800000000000008</v>
      </c>
      <c r="AF145" s="43">
        <f t="shared" si="22"/>
        <v>18.188259109311737</v>
      </c>
      <c r="AG145" s="43">
        <f t="shared" si="23"/>
        <v>0.62395833333333328</v>
      </c>
      <c r="AJ145" s="4"/>
      <c r="AK145" s="4"/>
      <c r="AL145" s="26"/>
      <c r="AM145" s="25"/>
      <c r="AN145" s="25"/>
      <c r="AP145" s="43"/>
      <c r="AS145" s="2"/>
      <c r="AU145" s="2"/>
      <c r="AW145" s="3"/>
      <c r="AX145" s="4"/>
    </row>
    <row r="146" spans="1:50" x14ac:dyDescent="0.3">
      <c r="B146" s="2">
        <v>200</v>
      </c>
      <c r="C146" s="2" t="s">
        <v>207</v>
      </c>
      <c r="H146" s="3"/>
      <c r="L146" s="2"/>
      <c r="N146" s="5"/>
      <c r="O146" s="5"/>
      <c r="P146" s="5"/>
      <c r="Q146" s="5"/>
      <c r="R146" s="4"/>
      <c r="T146" s="3"/>
      <c r="V146" s="2"/>
      <c r="X146" s="2"/>
      <c r="Z146" s="4">
        <v>34255</v>
      </c>
      <c r="AA146" s="5">
        <v>43402</v>
      </c>
      <c r="AB146" s="2">
        <v>232</v>
      </c>
      <c r="AC146" s="2">
        <v>228</v>
      </c>
      <c r="AD146" s="2">
        <v>28.7</v>
      </c>
      <c r="AE146" s="26">
        <v>8.1</v>
      </c>
      <c r="AF146" s="43">
        <f t="shared" si="22"/>
        <v>28.148148148148149</v>
      </c>
      <c r="AG146" s="43">
        <f t="shared" si="23"/>
        <v>0.98275862068965514</v>
      </c>
      <c r="AJ146" s="4"/>
      <c r="AK146" s="4"/>
      <c r="AL146" s="26"/>
      <c r="AM146" s="25"/>
      <c r="AN146" s="25"/>
      <c r="AP146" s="43"/>
      <c r="AS146" s="2"/>
      <c r="AU146" s="2"/>
      <c r="AW146" s="3"/>
      <c r="AX146" s="4"/>
    </row>
    <row r="147" spans="1:50" x14ac:dyDescent="0.3">
      <c r="A147" s="5">
        <v>43236</v>
      </c>
      <c r="B147" s="2">
        <v>860</v>
      </c>
      <c r="C147" s="2" t="s">
        <v>208</v>
      </c>
      <c r="F147" s="2">
        <v>27532</v>
      </c>
      <c r="H147" s="3"/>
      <c r="L147" s="2"/>
      <c r="N147" s="5"/>
      <c r="O147" s="5"/>
      <c r="P147" s="5"/>
      <c r="Q147" s="5"/>
      <c r="R147" s="4"/>
      <c r="T147" s="3"/>
      <c r="V147" s="2"/>
      <c r="X147" s="2"/>
      <c r="Z147" s="4">
        <v>34483</v>
      </c>
      <c r="AA147" s="5">
        <v>43404</v>
      </c>
      <c r="AB147" s="2">
        <v>296</v>
      </c>
      <c r="AC147" s="2">
        <v>210.5</v>
      </c>
      <c r="AD147" s="2">
        <v>30.2</v>
      </c>
      <c r="AE147" s="26">
        <v>9.7899999999999991</v>
      </c>
      <c r="AF147" s="43">
        <f t="shared" si="22"/>
        <v>21.50153217568948</v>
      </c>
      <c r="AG147" s="43">
        <f t="shared" si="23"/>
        <v>0.71114864864864868</v>
      </c>
      <c r="AJ147" s="4"/>
      <c r="AK147" s="4"/>
      <c r="AL147" s="26"/>
      <c r="AM147" s="25"/>
      <c r="AN147" s="25"/>
      <c r="AP147" s="43"/>
      <c r="AS147" s="2"/>
      <c r="AU147" s="2"/>
      <c r="AW147" s="3"/>
      <c r="AX147" s="4"/>
    </row>
    <row r="148" spans="1:50" x14ac:dyDescent="0.3">
      <c r="B148" s="2">
        <v>810</v>
      </c>
      <c r="C148" s="2" t="s">
        <v>209</v>
      </c>
      <c r="F148" s="2">
        <v>27532</v>
      </c>
      <c r="H148" s="3"/>
      <c r="L148" s="2"/>
      <c r="N148" s="5"/>
      <c r="O148" s="5"/>
      <c r="P148" s="5"/>
      <c r="Q148" s="5"/>
      <c r="R148" s="4"/>
      <c r="T148" s="3"/>
      <c r="V148" s="2"/>
      <c r="X148" s="2"/>
      <c r="Z148" s="4">
        <v>34693</v>
      </c>
      <c r="AA148" s="5">
        <v>43409</v>
      </c>
      <c r="AB148" s="2">
        <v>199</v>
      </c>
      <c r="AC148" s="2">
        <v>186.6</v>
      </c>
      <c r="AD148" s="2">
        <v>29.9</v>
      </c>
      <c r="AE148" s="26">
        <v>6.67</v>
      </c>
      <c r="AF148" s="43">
        <f t="shared" si="22"/>
        <v>27.976011994002999</v>
      </c>
      <c r="AG148" s="43">
        <f t="shared" si="23"/>
        <v>0.9376884422110553</v>
      </c>
      <c r="AJ148" s="4"/>
      <c r="AK148" s="4"/>
      <c r="AL148" s="26"/>
      <c r="AM148" s="25"/>
      <c r="AN148" s="25"/>
      <c r="AP148" s="43"/>
      <c r="AS148" s="2"/>
      <c r="AU148" s="2"/>
      <c r="AW148" s="3"/>
      <c r="AX148" s="4"/>
    </row>
    <row r="149" spans="1:50" x14ac:dyDescent="0.3">
      <c r="B149" s="2">
        <v>90</v>
      </c>
      <c r="C149" s="2" t="s">
        <v>210</v>
      </c>
      <c r="F149" s="2">
        <v>27532</v>
      </c>
      <c r="H149" s="3"/>
      <c r="L149" s="2"/>
      <c r="N149" s="5"/>
      <c r="O149" s="5"/>
      <c r="P149" s="5"/>
      <c r="Q149" s="5"/>
      <c r="R149" s="4"/>
      <c r="T149" s="3"/>
      <c r="V149" s="2"/>
      <c r="X149" s="2"/>
      <c r="Y149" s="2" t="s">
        <v>261</v>
      </c>
      <c r="Z149" s="4">
        <v>34880</v>
      </c>
      <c r="AA149" s="5">
        <v>43415</v>
      </c>
      <c r="AB149" s="2">
        <v>200</v>
      </c>
      <c r="AC149" s="2">
        <v>186.5</v>
      </c>
      <c r="AD149" s="2">
        <v>29.9</v>
      </c>
      <c r="AE149" s="26">
        <v>6.69</v>
      </c>
      <c r="AF149" s="43">
        <f t="shared" si="22"/>
        <v>27.877428998505231</v>
      </c>
      <c r="AG149" s="43">
        <f t="shared" si="23"/>
        <v>0.9325</v>
      </c>
      <c r="AJ149" s="4"/>
      <c r="AK149" s="4"/>
      <c r="AL149" s="26"/>
      <c r="AM149" s="25"/>
      <c r="AN149" s="25"/>
      <c r="AP149" s="43"/>
      <c r="AS149" s="2"/>
      <c r="AU149" s="2"/>
      <c r="AW149" s="3"/>
      <c r="AX149" s="4"/>
    </row>
    <row r="150" spans="1:50" x14ac:dyDescent="0.3">
      <c r="B150" s="2">
        <v>60</v>
      </c>
      <c r="C150" s="2" t="s">
        <v>211</v>
      </c>
      <c r="F150" s="2">
        <v>27532</v>
      </c>
      <c r="H150" s="3"/>
      <c r="L150" s="2"/>
      <c r="N150" s="5"/>
      <c r="O150" s="5"/>
      <c r="P150" s="5"/>
      <c r="Q150" s="5"/>
      <c r="R150" s="4"/>
      <c r="T150" s="3"/>
      <c r="V150" s="2"/>
      <c r="W150" s="2"/>
      <c r="X150" s="2"/>
      <c r="Y150" s="2" t="s">
        <v>260</v>
      </c>
      <c r="Z150" s="4">
        <v>35066</v>
      </c>
      <c r="AA150" s="5">
        <v>43421</v>
      </c>
      <c r="AB150" s="2">
        <v>262</v>
      </c>
      <c r="AC150" s="2">
        <v>177.4</v>
      </c>
      <c r="AD150" s="2">
        <v>29.2</v>
      </c>
      <c r="AE150" s="26">
        <v>8.9600000000000009</v>
      </c>
      <c r="AF150" s="43">
        <f t="shared" si="22"/>
        <v>19.799107142857142</v>
      </c>
      <c r="AG150" s="43">
        <f t="shared" si="23"/>
        <v>0.6770992366412214</v>
      </c>
      <c r="AJ150" s="4"/>
      <c r="AK150" s="4"/>
      <c r="AL150" s="26"/>
      <c r="AM150" s="25"/>
      <c r="AN150" s="25"/>
      <c r="AP150" s="43"/>
      <c r="AS150" s="2"/>
      <c r="AT150" s="2"/>
      <c r="AU150" s="2"/>
      <c r="AW150" s="3"/>
      <c r="AX150" s="4"/>
    </row>
    <row r="151" spans="1:50" x14ac:dyDescent="0.3">
      <c r="A151" s="5">
        <v>43237</v>
      </c>
      <c r="B151" s="2">
        <v>123</v>
      </c>
      <c r="C151" s="2" t="s">
        <v>212</v>
      </c>
      <c r="H151" s="3"/>
      <c r="L151" s="2"/>
      <c r="N151" s="5"/>
      <c r="O151" s="5"/>
      <c r="P151" s="5"/>
      <c r="Q151" s="5"/>
      <c r="R151" s="4"/>
      <c r="T151" s="3"/>
      <c r="V151" s="2"/>
      <c r="W151" s="2"/>
      <c r="X151" s="2"/>
      <c r="Z151" s="4">
        <v>35244</v>
      </c>
      <c r="AA151" s="5">
        <v>43425</v>
      </c>
      <c r="AB151" s="2">
        <v>215</v>
      </c>
      <c r="AC151" s="2">
        <v>141.6</v>
      </c>
      <c r="AD151" s="2">
        <v>28.5</v>
      </c>
      <c r="AE151" s="26">
        <v>7.54</v>
      </c>
      <c r="AF151" s="43">
        <f t="shared" si="22"/>
        <v>18.779840848806366</v>
      </c>
      <c r="AG151" s="43">
        <f t="shared" si="23"/>
        <v>0.65860465116279066</v>
      </c>
      <c r="AJ151" s="4"/>
      <c r="AK151" s="4"/>
      <c r="AL151" s="26"/>
      <c r="AM151" s="25"/>
      <c r="AN151" s="25"/>
      <c r="AP151" s="43"/>
      <c r="AS151" s="2"/>
      <c r="AT151" s="2"/>
      <c r="AU151" s="2"/>
      <c r="AW151" s="3"/>
      <c r="AX151" s="4"/>
    </row>
    <row r="152" spans="1:50" x14ac:dyDescent="0.3">
      <c r="A152" s="5">
        <v>43238</v>
      </c>
      <c r="B152" s="2">
        <v>700</v>
      </c>
      <c r="C152" s="2" t="s">
        <v>218</v>
      </c>
      <c r="H152" s="3"/>
      <c r="L152" s="2"/>
      <c r="N152" s="5"/>
      <c r="O152" s="5"/>
      <c r="P152" s="5"/>
      <c r="Q152" s="5"/>
      <c r="R152" s="4"/>
      <c r="T152" s="3"/>
      <c r="V152" s="2"/>
      <c r="W152" s="2"/>
      <c r="X152" s="2"/>
      <c r="Z152" s="4">
        <v>35385</v>
      </c>
      <c r="AA152" s="5">
        <v>43428</v>
      </c>
      <c r="AB152" s="2">
        <v>180</v>
      </c>
      <c r="AC152" s="2">
        <v>145.1</v>
      </c>
      <c r="AD152" s="2">
        <v>28.5</v>
      </c>
      <c r="AE152" s="26">
        <v>6.3209999999999997</v>
      </c>
      <c r="AF152" s="43">
        <f t="shared" si="22"/>
        <v>22.955228603069134</v>
      </c>
      <c r="AG152" s="43">
        <f t="shared" si="23"/>
        <v>0.80611111111111111</v>
      </c>
      <c r="AJ152" s="4"/>
      <c r="AK152" s="4"/>
      <c r="AL152" s="26"/>
      <c r="AM152" s="25"/>
      <c r="AN152" s="25"/>
      <c r="AP152" s="43"/>
      <c r="AS152" s="2"/>
      <c r="AT152" s="2"/>
      <c r="AU152" s="2"/>
      <c r="AW152" s="3"/>
      <c r="AX152" s="4"/>
    </row>
    <row r="153" spans="1:50" x14ac:dyDescent="0.3">
      <c r="B153" s="2">
        <v>500</v>
      </c>
      <c r="C153" s="2" t="s">
        <v>213</v>
      </c>
      <c r="H153" s="3"/>
      <c r="L153" s="2"/>
      <c r="N153" s="5"/>
      <c r="O153" s="5"/>
      <c r="P153" s="5"/>
      <c r="Q153" s="5"/>
      <c r="R153" s="4"/>
      <c r="T153" s="3"/>
      <c r="V153" s="2"/>
      <c r="W153" s="2"/>
      <c r="X153" s="2"/>
      <c r="Z153" s="4">
        <v>35530</v>
      </c>
      <c r="AA153" s="5">
        <v>43429</v>
      </c>
      <c r="AB153" s="2">
        <v>183</v>
      </c>
      <c r="AC153" s="2">
        <v>146.4</v>
      </c>
      <c r="AD153" s="2">
        <v>28.5</v>
      </c>
      <c r="AE153" s="26">
        <v>6.42</v>
      </c>
      <c r="AF153" s="43">
        <f t="shared" si="22"/>
        <v>22.803738317757009</v>
      </c>
      <c r="AG153" s="43">
        <f t="shared" si="23"/>
        <v>0.8</v>
      </c>
      <c r="AJ153" s="4"/>
      <c r="AK153" s="4"/>
      <c r="AL153" s="26"/>
      <c r="AM153" s="25"/>
      <c r="AN153" s="25"/>
      <c r="AP153" s="43"/>
      <c r="AS153" s="2"/>
      <c r="AT153" s="2"/>
      <c r="AU153" s="2"/>
      <c r="AW153" s="3"/>
      <c r="AX153" s="4"/>
    </row>
    <row r="154" spans="1:50" x14ac:dyDescent="0.3">
      <c r="B154" s="2">
        <v>96</v>
      </c>
      <c r="C154" s="2" t="s">
        <v>214</v>
      </c>
      <c r="H154" s="3"/>
      <c r="L154" s="2"/>
      <c r="N154" s="5"/>
      <c r="O154" s="5"/>
      <c r="P154" s="5"/>
      <c r="Q154" s="5"/>
      <c r="R154" s="4"/>
      <c r="T154" s="3"/>
      <c r="V154" s="2"/>
      <c r="W154" s="2"/>
      <c r="X154" s="2"/>
      <c r="Z154" s="4">
        <v>35677</v>
      </c>
      <c r="AA154" s="3">
        <v>43435</v>
      </c>
      <c r="AB154" s="2">
        <v>189</v>
      </c>
      <c r="AC154" s="2">
        <v>142.80000000000001</v>
      </c>
      <c r="AD154" s="2">
        <v>26.1</v>
      </c>
      <c r="AE154" s="26">
        <v>7.23</v>
      </c>
      <c r="AF154" s="43">
        <f t="shared" si="22"/>
        <v>19.751037344398341</v>
      </c>
      <c r="AG154" s="43">
        <f t="shared" si="23"/>
        <v>0.75555555555555565</v>
      </c>
      <c r="AJ154" s="4"/>
      <c r="AK154" s="4"/>
      <c r="AL154" s="26"/>
      <c r="AM154" s="25"/>
      <c r="AN154" s="25"/>
      <c r="AP154" s="43"/>
      <c r="AS154" s="2"/>
      <c r="AT154" s="2"/>
      <c r="AU154" s="2"/>
      <c r="AW154" s="3"/>
      <c r="AX154" s="4"/>
    </row>
    <row r="155" spans="1:50" x14ac:dyDescent="0.3">
      <c r="A155" s="5">
        <v>43244</v>
      </c>
      <c r="B155" s="2">
        <v>500</v>
      </c>
      <c r="C155" s="2" t="s">
        <v>215</v>
      </c>
      <c r="H155" s="3"/>
      <c r="L155" s="2"/>
      <c r="N155" s="5"/>
      <c r="O155" s="5"/>
      <c r="P155" s="5"/>
      <c r="Q155" s="5"/>
      <c r="R155" s="4"/>
      <c r="T155" s="3"/>
      <c r="V155" s="2"/>
      <c r="W155" s="2"/>
      <c r="X155" s="2"/>
      <c r="Z155" s="4">
        <v>35820</v>
      </c>
      <c r="AA155" s="3">
        <v>43439</v>
      </c>
      <c r="AB155" s="2">
        <v>117</v>
      </c>
      <c r="AC155" s="2">
        <v>116.7</v>
      </c>
      <c r="AD155" s="2">
        <v>25.4</v>
      </c>
      <c r="AE155" s="26">
        <v>4.62</v>
      </c>
      <c r="AF155" s="43">
        <f t="shared" si="22"/>
        <v>25.259740259740258</v>
      </c>
      <c r="AG155" s="43">
        <f t="shared" si="23"/>
        <v>0.99743589743589745</v>
      </c>
      <c r="AJ155" s="4"/>
      <c r="AK155" s="4"/>
      <c r="AL155" s="26"/>
      <c r="AM155" s="25"/>
      <c r="AN155" s="25"/>
      <c r="AP155" s="43"/>
      <c r="AS155" s="2"/>
      <c r="AT155" s="2"/>
      <c r="AU155" s="2"/>
      <c r="AW155" s="3"/>
      <c r="AX155" s="4"/>
    </row>
    <row r="156" spans="1:50" x14ac:dyDescent="0.3">
      <c r="A156" s="5">
        <v>43259</v>
      </c>
      <c r="B156" s="2">
        <v>300</v>
      </c>
      <c r="C156" s="2" t="s">
        <v>220</v>
      </c>
      <c r="F156" s="2">
        <v>28570</v>
      </c>
      <c r="H156" s="3"/>
      <c r="L156" s="2"/>
      <c r="N156" s="5"/>
      <c r="O156" s="5"/>
      <c r="P156" s="5"/>
      <c r="Q156" s="5"/>
      <c r="R156" s="4"/>
      <c r="T156" s="3"/>
      <c r="V156" s="2"/>
      <c r="W156" s="2"/>
      <c r="X156" s="2"/>
      <c r="Z156" s="4">
        <v>35936</v>
      </c>
      <c r="AA156" s="3">
        <v>43444</v>
      </c>
      <c r="AB156" s="2">
        <v>151</v>
      </c>
      <c r="AC156" s="2">
        <v>145.9</v>
      </c>
      <c r="AD156" s="2">
        <v>27.1</v>
      </c>
      <c r="AE156" s="26">
        <v>5.58</v>
      </c>
      <c r="AF156" s="43">
        <f t="shared" si="22"/>
        <v>26.146953405017921</v>
      </c>
      <c r="AG156" s="43">
        <f t="shared" si="23"/>
        <v>0.96622516556291393</v>
      </c>
      <c r="AJ156" s="4"/>
      <c r="AK156" s="4"/>
      <c r="AL156" s="26"/>
      <c r="AM156" s="25"/>
      <c r="AN156" s="25"/>
      <c r="AP156" s="43"/>
      <c r="AS156" s="2"/>
      <c r="AT156" s="2"/>
      <c r="AU156" s="2"/>
      <c r="AW156" s="3"/>
      <c r="AX156" s="4"/>
    </row>
    <row r="157" spans="1:50" x14ac:dyDescent="0.3">
      <c r="B157" s="2">
        <v>613</v>
      </c>
      <c r="C157" s="2" t="s">
        <v>200</v>
      </c>
      <c r="H157" s="3"/>
      <c r="L157" s="2"/>
      <c r="N157" s="5"/>
      <c r="O157" s="5"/>
      <c r="P157" s="5"/>
      <c r="Q157" s="5"/>
      <c r="R157" s="4"/>
      <c r="T157" s="3"/>
      <c r="V157" s="2"/>
      <c r="W157" s="2"/>
      <c r="X157" s="2"/>
      <c r="Z157" s="4">
        <v>36081</v>
      </c>
      <c r="AA157" s="5">
        <v>43450</v>
      </c>
      <c r="AB157" s="4">
        <v>158</v>
      </c>
      <c r="AC157" s="4">
        <v>117.2</v>
      </c>
      <c r="AD157" s="4">
        <v>27.1</v>
      </c>
      <c r="AE157" s="26">
        <v>5.83</v>
      </c>
      <c r="AF157" s="43">
        <f t="shared" si="22"/>
        <v>20.102915951972555</v>
      </c>
      <c r="AG157" s="43">
        <f t="shared" si="23"/>
        <v>0.74177215189873424</v>
      </c>
      <c r="AJ157" s="4"/>
      <c r="AK157" s="4"/>
      <c r="AL157" s="26"/>
      <c r="AM157" s="25"/>
      <c r="AN157" s="25"/>
      <c r="AP157" s="43"/>
      <c r="AS157" s="2"/>
      <c r="AT157" s="2"/>
      <c r="AU157" s="2"/>
      <c r="AW157" s="3"/>
      <c r="AX157" s="4"/>
    </row>
    <row r="158" spans="1:50" x14ac:dyDescent="0.3">
      <c r="A158" s="5">
        <v>43260</v>
      </c>
      <c r="B158" s="2">
        <v>2000</v>
      </c>
      <c r="C158" s="2" t="s">
        <v>221</v>
      </c>
      <c r="H158" s="3"/>
      <c r="L158" s="2"/>
      <c r="N158" s="5"/>
      <c r="O158" s="5"/>
      <c r="P158" s="5"/>
      <c r="Q158" s="5"/>
      <c r="R158" s="4"/>
      <c r="T158" s="3"/>
      <c r="V158" s="2"/>
      <c r="W158" s="2"/>
      <c r="X158" s="2"/>
      <c r="Z158" s="4">
        <v>36199</v>
      </c>
      <c r="AA158" s="5">
        <v>43453</v>
      </c>
      <c r="AB158" s="4">
        <v>140</v>
      </c>
      <c r="AC158" s="4">
        <v>124.2</v>
      </c>
      <c r="AD158" s="2">
        <v>27</v>
      </c>
      <c r="AE158" s="26">
        <f>SUM(AB158/AD158)</f>
        <v>5.1851851851851851</v>
      </c>
      <c r="AF158" s="43">
        <f t="shared" si="22"/>
        <v>23.952857142857145</v>
      </c>
      <c r="AG158" s="43">
        <f t="shared" si="23"/>
        <v>0.88714285714285712</v>
      </c>
      <c r="AJ158" s="4"/>
      <c r="AK158" s="4"/>
      <c r="AL158" s="26"/>
      <c r="AM158" s="25"/>
      <c r="AN158" s="25"/>
      <c r="AP158" s="43"/>
      <c r="AS158" s="2"/>
      <c r="AT158" s="2"/>
      <c r="AU158" s="2"/>
      <c r="AW158" s="3"/>
      <c r="AX158" s="4"/>
    </row>
    <row r="159" spans="1:50" x14ac:dyDescent="0.3">
      <c r="A159" s="5">
        <v>43264</v>
      </c>
      <c r="B159" s="2">
        <v>20</v>
      </c>
      <c r="C159" s="2" t="s">
        <v>222</v>
      </c>
      <c r="F159" s="2">
        <v>28776</v>
      </c>
      <c r="H159" s="3"/>
      <c r="L159" s="2"/>
      <c r="N159" s="5"/>
      <c r="O159" s="5"/>
      <c r="P159" s="5"/>
      <c r="Q159" s="5"/>
      <c r="R159" s="4"/>
      <c r="T159" s="3"/>
      <c r="V159" s="2"/>
      <c r="W159" s="2"/>
      <c r="X159" s="2"/>
      <c r="Z159" s="4">
        <v>36324</v>
      </c>
      <c r="AA159" s="5">
        <v>43455</v>
      </c>
      <c r="AB159" s="4">
        <v>191</v>
      </c>
      <c r="AD159" s="2">
        <v>27</v>
      </c>
      <c r="AE159" s="26">
        <f>SUM(AB159/AD159)</f>
        <v>7.0740740740740744</v>
      </c>
      <c r="AF159" s="43"/>
      <c r="AG159" s="43"/>
      <c r="AJ159" s="4"/>
      <c r="AK159" s="4"/>
      <c r="AL159" s="26"/>
      <c r="AM159" s="25"/>
      <c r="AN159" s="25"/>
      <c r="AP159" s="43"/>
      <c r="AS159" s="2"/>
      <c r="AT159" s="2"/>
      <c r="AU159" s="2"/>
      <c r="AW159" s="3"/>
      <c r="AX159" s="4"/>
    </row>
    <row r="160" spans="1:50" x14ac:dyDescent="0.3">
      <c r="A160" s="5">
        <v>43281</v>
      </c>
      <c r="B160" s="2">
        <v>100</v>
      </c>
      <c r="C160" s="2" t="s">
        <v>11</v>
      </c>
      <c r="H160" s="3"/>
      <c r="L160" s="2"/>
      <c r="N160" s="5"/>
      <c r="O160" s="5"/>
      <c r="P160" s="5"/>
      <c r="Q160" s="5"/>
      <c r="R160" s="4"/>
      <c r="T160" s="3"/>
      <c r="V160" s="2"/>
      <c r="W160" s="2"/>
      <c r="X160" s="2"/>
      <c r="Z160" s="4" t="s">
        <v>281</v>
      </c>
      <c r="AA160" s="5">
        <v>43457</v>
      </c>
      <c r="AB160" s="4">
        <v>150</v>
      </c>
      <c r="AC160" s="2">
        <v>385.6</v>
      </c>
      <c r="AD160" s="2">
        <v>27</v>
      </c>
      <c r="AE160" s="26">
        <f>SUM(AB160/AD160)</f>
        <v>5.5555555555555554</v>
      </c>
      <c r="AF160" s="43">
        <f t="shared" si="22"/>
        <v>69.408000000000001</v>
      </c>
      <c r="AG160" s="43">
        <f t="shared" si="23"/>
        <v>2.5706666666666669</v>
      </c>
      <c r="AJ160" s="4"/>
      <c r="AK160" s="4"/>
      <c r="AL160" s="26"/>
      <c r="AM160" s="25"/>
      <c r="AN160" s="25"/>
      <c r="AP160" s="43"/>
      <c r="AS160" s="2"/>
      <c r="AT160" s="2"/>
      <c r="AU160" s="2"/>
      <c r="AW160" s="3"/>
      <c r="AX160" s="4"/>
    </row>
    <row r="161" spans="1:50" x14ac:dyDescent="0.3">
      <c r="A161" s="5">
        <v>43282</v>
      </c>
      <c r="B161" s="2">
        <v>600</v>
      </c>
      <c r="C161" s="2" t="s">
        <v>223</v>
      </c>
      <c r="H161" s="3"/>
      <c r="L161" s="2"/>
      <c r="N161" s="5"/>
      <c r="O161" s="5"/>
      <c r="P161" s="5"/>
      <c r="Q161" s="5"/>
      <c r="R161" s="4"/>
      <c r="T161" s="3"/>
      <c r="V161" s="2"/>
      <c r="W161" s="2"/>
      <c r="X161" s="2"/>
      <c r="Z161" s="4">
        <v>36709</v>
      </c>
      <c r="AA161" s="5">
        <v>43458</v>
      </c>
      <c r="AB161" s="4">
        <v>148</v>
      </c>
      <c r="AC161" s="4">
        <v>220.4</v>
      </c>
      <c r="AD161" s="2">
        <v>26.1</v>
      </c>
      <c r="AE161" s="26">
        <f>SUM(AB161/AD161)</f>
        <v>5.6704980842911876</v>
      </c>
      <c r="AF161" s="43">
        <f t="shared" si="22"/>
        <v>38.86783783783784</v>
      </c>
      <c r="AG161" s="43">
        <f t="shared" si="23"/>
        <v>1.4891891891891893</v>
      </c>
      <c r="AJ161" s="4"/>
      <c r="AK161" s="4"/>
      <c r="AL161" s="26"/>
      <c r="AM161" s="25"/>
      <c r="AN161" s="25"/>
      <c r="AP161" s="43"/>
      <c r="AS161" s="2"/>
      <c r="AT161" s="2"/>
      <c r="AU161" s="2"/>
      <c r="AW161" s="3"/>
      <c r="AX161" s="4"/>
    </row>
    <row r="162" spans="1:50" x14ac:dyDescent="0.3">
      <c r="A162" s="5">
        <v>43285</v>
      </c>
      <c r="B162" s="2">
        <v>50</v>
      </c>
      <c r="C162" s="2" t="s">
        <v>225</v>
      </c>
      <c r="H162" s="3"/>
      <c r="L162" s="2"/>
      <c r="N162" s="5"/>
      <c r="O162" s="5"/>
      <c r="P162" s="5"/>
      <c r="Q162" s="5"/>
      <c r="R162" s="4"/>
      <c r="T162" s="3"/>
      <c r="V162" s="2"/>
      <c r="W162" s="2"/>
      <c r="X162" s="2"/>
      <c r="Z162" s="4">
        <v>36930</v>
      </c>
      <c r="AA162" s="5">
        <v>43464</v>
      </c>
      <c r="AB162" s="2">
        <v>122</v>
      </c>
      <c r="AC162" s="2">
        <v>129</v>
      </c>
      <c r="AD162" s="2">
        <v>24.6</v>
      </c>
      <c r="AE162" s="26">
        <v>4.96</v>
      </c>
      <c r="AF162" s="43">
        <f t="shared" si="22"/>
        <v>26.008064516129032</v>
      </c>
      <c r="AG162" s="43">
        <f t="shared" si="23"/>
        <v>1.0573770491803278</v>
      </c>
      <c r="AJ162" s="4"/>
      <c r="AK162" s="4"/>
      <c r="AL162" s="26"/>
      <c r="AM162" s="25"/>
      <c r="AN162" s="25"/>
      <c r="AP162" s="43"/>
      <c r="AS162" s="2"/>
      <c r="AT162" s="2"/>
      <c r="AU162" s="2"/>
      <c r="AW162" s="3"/>
      <c r="AX162" s="4"/>
    </row>
    <row r="163" spans="1:50" x14ac:dyDescent="0.3">
      <c r="A163" s="5">
        <v>43286</v>
      </c>
      <c r="B163" s="2">
        <v>600</v>
      </c>
      <c r="C163" s="2" t="s">
        <v>226</v>
      </c>
      <c r="H163" s="3"/>
      <c r="L163" s="2"/>
      <c r="N163" s="5"/>
      <c r="O163" s="5"/>
      <c r="P163" s="5"/>
      <c r="Q163" s="5"/>
      <c r="R163" s="4"/>
      <c r="T163" s="3"/>
      <c r="V163" s="2"/>
      <c r="W163" s="2"/>
      <c r="X163" s="2"/>
      <c r="Z163" s="50" t="s">
        <v>268</v>
      </c>
      <c r="AA163" s="50"/>
      <c r="AB163" s="50"/>
      <c r="AC163" s="50"/>
      <c r="AD163" s="50"/>
      <c r="AE163" s="50"/>
      <c r="AF163" s="43"/>
      <c r="AG163" s="43"/>
      <c r="AJ163" s="44"/>
      <c r="AK163" s="44"/>
      <c r="AL163" s="44"/>
      <c r="AM163" s="4"/>
      <c r="AN163" s="25"/>
      <c r="AP163" s="43"/>
      <c r="AS163" s="2"/>
      <c r="AT163" s="2"/>
      <c r="AU163" s="2"/>
      <c r="AW163" s="44"/>
      <c r="AX163" s="44"/>
    </row>
    <row r="164" spans="1:50" x14ac:dyDescent="0.3">
      <c r="A164" s="2"/>
      <c r="B164" s="2">
        <v>800</v>
      </c>
      <c r="C164" s="2" t="s">
        <v>227</v>
      </c>
      <c r="H164" s="3"/>
      <c r="L164" s="2"/>
      <c r="N164" s="5"/>
      <c r="O164" s="5"/>
      <c r="P164" s="5"/>
      <c r="Q164" s="5"/>
      <c r="R164" s="4"/>
      <c r="T164" s="3"/>
      <c r="V164" s="2"/>
      <c r="W164" s="2"/>
      <c r="X164" s="2"/>
      <c r="Z164" s="4">
        <v>37059</v>
      </c>
      <c r="AA164" s="5">
        <v>43470</v>
      </c>
      <c r="AB164" s="2">
        <v>148</v>
      </c>
      <c r="AC164" s="2">
        <v>170.5</v>
      </c>
      <c r="AD164" s="2">
        <v>25.2</v>
      </c>
      <c r="AE164" s="26">
        <f>SUM(AB164/AD164)</f>
        <v>5.8730158730158735</v>
      </c>
      <c r="AF164" s="43">
        <f t="shared" si="22"/>
        <v>29.03108108108108</v>
      </c>
      <c r="AG164" s="43">
        <f t="shared" si="23"/>
        <v>1.152027027027027</v>
      </c>
      <c r="AJ164" s="4"/>
      <c r="AK164" s="4"/>
      <c r="AL164" s="26"/>
      <c r="AM164" s="25"/>
      <c r="AN164" s="25"/>
      <c r="AP164" s="43"/>
      <c r="AS164" s="2"/>
      <c r="AT164" s="2"/>
      <c r="AU164" s="2"/>
      <c r="AW164" s="3"/>
      <c r="AX164" s="4"/>
    </row>
    <row r="165" spans="1:50" x14ac:dyDescent="0.3">
      <c r="A165" s="5">
        <v>43288</v>
      </c>
      <c r="B165" s="2">
        <v>450</v>
      </c>
      <c r="C165" s="2" t="s">
        <v>228</v>
      </c>
      <c r="F165" s="2">
        <v>29881</v>
      </c>
      <c r="H165" s="3"/>
      <c r="L165" s="2"/>
      <c r="N165" s="5"/>
      <c r="O165" s="5"/>
      <c r="P165" s="5"/>
      <c r="Q165" s="5"/>
      <c r="R165" s="4"/>
      <c r="T165" s="3"/>
      <c r="V165" s="2"/>
      <c r="W165" s="2"/>
      <c r="X165" s="2"/>
      <c r="Z165" s="4">
        <v>37230</v>
      </c>
      <c r="AA165" s="5">
        <v>43474</v>
      </c>
      <c r="AB165" s="2">
        <v>151</v>
      </c>
      <c r="AC165" s="2">
        <v>118.1</v>
      </c>
      <c r="AD165" s="2">
        <v>25.7</v>
      </c>
      <c r="AE165" s="26">
        <f>SUM(AB165/AD165)</f>
        <v>5.8754863813229576</v>
      </c>
      <c r="AF165" s="43">
        <f t="shared" si="22"/>
        <v>20.100463576158937</v>
      </c>
      <c r="AG165" s="43">
        <f t="shared" si="23"/>
        <v>0.78211920529801315</v>
      </c>
      <c r="AJ165" s="4"/>
      <c r="AK165" s="4"/>
      <c r="AL165" s="26"/>
      <c r="AM165" s="25"/>
      <c r="AN165" s="25"/>
      <c r="AP165" s="43"/>
      <c r="AS165" s="2"/>
      <c r="AT165" s="2"/>
      <c r="AU165" s="2"/>
      <c r="AW165" s="3"/>
      <c r="AX165" s="4"/>
    </row>
    <row r="166" spans="1:50" x14ac:dyDescent="0.3">
      <c r="A166" s="5">
        <v>43292</v>
      </c>
      <c r="B166" s="2">
        <v>-520</v>
      </c>
      <c r="C166" s="2" t="s">
        <v>229</v>
      </c>
      <c r="H166" s="3"/>
      <c r="L166" s="2"/>
      <c r="N166" s="5"/>
      <c r="O166" s="5"/>
      <c r="P166" s="5"/>
      <c r="Q166" s="5"/>
      <c r="R166" s="4"/>
      <c r="T166" s="3"/>
      <c r="V166" s="2"/>
      <c r="W166" s="2"/>
      <c r="X166" s="4"/>
      <c r="Z166" s="4">
        <v>37348</v>
      </c>
      <c r="AA166" s="5">
        <v>43475</v>
      </c>
      <c r="AB166" s="2">
        <v>178</v>
      </c>
      <c r="AC166" s="2">
        <v>213</v>
      </c>
      <c r="AD166" s="2">
        <v>25.7</v>
      </c>
      <c r="AE166" s="26">
        <f>SUM(AB166/AD166)</f>
        <v>6.9260700389105061</v>
      </c>
      <c r="AF166" s="43">
        <f t="shared" si="22"/>
        <v>30.753370786516854</v>
      </c>
      <c r="AG166" s="43">
        <f t="shared" si="23"/>
        <v>1.196629213483146</v>
      </c>
      <c r="AJ166" s="4"/>
      <c r="AK166" s="4"/>
      <c r="AL166" s="26"/>
      <c r="AM166" s="25"/>
      <c r="AN166" s="25"/>
      <c r="AP166" s="43"/>
      <c r="AS166" s="2"/>
      <c r="AT166" s="2"/>
      <c r="AU166" s="4"/>
      <c r="AW166" s="3"/>
      <c r="AX166" s="4"/>
    </row>
    <row r="167" spans="1:50" x14ac:dyDescent="0.3">
      <c r="B167" s="2">
        <v>-1220</v>
      </c>
      <c r="C167" s="2" t="s">
        <v>230</v>
      </c>
      <c r="H167" s="3"/>
      <c r="L167" s="2"/>
      <c r="N167" s="5"/>
      <c r="O167" s="5"/>
      <c r="P167" s="5"/>
      <c r="Q167" s="5"/>
      <c r="R167" s="4"/>
      <c r="T167" s="3"/>
      <c r="V167" s="2"/>
      <c r="W167" s="2"/>
      <c r="X167" s="4"/>
      <c r="Z167" s="11">
        <v>37561</v>
      </c>
      <c r="AA167" s="5">
        <v>43480</v>
      </c>
      <c r="AB167" s="2">
        <v>180</v>
      </c>
      <c r="AC167" s="2">
        <v>180.5</v>
      </c>
      <c r="AD167" s="4">
        <v>26.8</v>
      </c>
      <c r="AE167" s="26">
        <f>SUM(AB167/AD167)</f>
        <v>6.7164179104477606</v>
      </c>
      <c r="AF167" s="43">
        <f t="shared" si="22"/>
        <v>26.874444444444446</v>
      </c>
      <c r="AG167" s="43">
        <f t="shared" si="23"/>
        <v>1.0027777777777778</v>
      </c>
      <c r="AJ167" s="4"/>
      <c r="AK167" s="4"/>
      <c r="AL167" s="26"/>
      <c r="AM167" s="25"/>
      <c r="AN167" s="25"/>
      <c r="AP167" s="43"/>
      <c r="AS167" s="2"/>
      <c r="AT167" s="2"/>
      <c r="AU167" s="4"/>
      <c r="AW167" s="3"/>
      <c r="AX167" s="4"/>
    </row>
    <row r="168" spans="1:50" x14ac:dyDescent="0.3">
      <c r="A168" s="5">
        <v>43298</v>
      </c>
      <c r="B168" s="2">
        <v>100</v>
      </c>
      <c r="C168" s="2" t="s">
        <v>232</v>
      </c>
      <c r="F168" s="2">
        <v>30300</v>
      </c>
      <c r="H168" s="3"/>
      <c r="L168" s="2"/>
      <c r="N168" s="5"/>
      <c r="O168" s="5"/>
      <c r="P168" s="5"/>
      <c r="Q168" s="5"/>
      <c r="R168" s="4"/>
      <c r="T168" s="3"/>
      <c r="V168" s="2"/>
      <c r="W168" s="2"/>
      <c r="X168" s="4"/>
      <c r="Z168" s="11">
        <v>37741</v>
      </c>
      <c r="AA168" s="5">
        <v>43487</v>
      </c>
      <c r="AB168" s="2">
        <v>190</v>
      </c>
      <c r="AC168" s="2">
        <v>181.6</v>
      </c>
      <c r="AD168" s="4">
        <v>27.1</v>
      </c>
      <c r="AE168" s="26">
        <f>SUM(AB168/AD168)</f>
        <v>7.0110701107011071</v>
      </c>
      <c r="AF168" s="43">
        <f t="shared" si="22"/>
        <v>25.901894736842102</v>
      </c>
      <c r="AG168" s="43">
        <f t="shared" si="23"/>
        <v>0.95578947368421052</v>
      </c>
      <c r="AJ168" s="4"/>
      <c r="AK168" s="4"/>
      <c r="AL168" s="26"/>
      <c r="AM168" s="25"/>
      <c r="AN168" s="25"/>
      <c r="AP168" s="43"/>
      <c r="AS168" s="2"/>
      <c r="AT168" s="2"/>
      <c r="AU168" s="4"/>
      <c r="AW168" s="3"/>
      <c r="AX168" s="4"/>
    </row>
    <row r="169" spans="1:50" x14ac:dyDescent="0.3">
      <c r="B169" s="2">
        <v>500</v>
      </c>
      <c r="C169" s="2" t="s">
        <v>233</v>
      </c>
      <c r="H169" s="3"/>
      <c r="L169" s="2"/>
      <c r="N169" s="5"/>
      <c r="O169" s="5"/>
      <c r="P169" s="5"/>
      <c r="Q169" s="5"/>
      <c r="R169" s="4"/>
      <c r="T169" s="3"/>
      <c r="V169" s="2"/>
      <c r="W169" s="2"/>
      <c r="X169" s="4"/>
      <c r="Z169" s="11">
        <v>37923</v>
      </c>
      <c r="AA169" s="5">
        <v>43495</v>
      </c>
      <c r="AB169" s="2">
        <v>190</v>
      </c>
      <c r="AC169" s="2">
        <v>145.1</v>
      </c>
      <c r="AD169" s="4">
        <v>27.1</v>
      </c>
      <c r="AE169" s="26">
        <v>7</v>
      </c>
      <c r="AF169" s="43">
        <f t="shared" si="22"/>
        <v>20.728571428571428</v>
      </c>
      <c r="AG169" s="43">
        <f t="shared" si="23"/>
        <v>0.76368421052631574</v>
      </c>
      <c r="AJ169" s="4"/>
      <c r="AK169" s="4"/>
      <c r="AL169" s="26"/>
      <c r="AM169" s="25"/>
      <c r="AN169" s="25"/>
      <c r="AP169" s="43"/>
      <c r="AS169" s="2"/>
      <c r="AT169" s="2"/>
      <c r="AU169" s="4"/>
      <c r="AW169" s="3"/>
      <c r="AX169" s="4"/>
    </row>
    <row r="170" spans="1:50" x14ac:dyDescent="0.3">
      <c r="B170" s="2">
        <v>250</v>
      </c>
      <c r="C170" s="2" t="s">
        <v>234</v>
      </c>
      <c r="H170" s="3"/>
      <c r="L170" s="2"/>
      <c r="N170" s="5"/>
      <c r="O170" s="5"/>
      <c r="P170" s="5"/>
      <c r="Q170" s="5"/>
      <c r="R170" s="4"/>
      <c r="T170" s="3"/>
      <c r="V170" s="2"/>
      <c r="W170" s="2"/>
      <c r="X170" s="4"/>
      <c r="Z170" s="11">
        <v>38070</v>
      </c>
      <c r="AA170" s="5">
        <v>43501</v>
      </c>
      <c r="AB170" s="2">
        <v>218</v>
      </c>
      <c r="AC170" s="2">
        <v>210.7</v>
      </c>
      <c r="AD170" s="4">
        <v>27.1</v>
      </c>
      <c r="AE170" s="26">
        <v>8.0399999999999991</v>
      </c>
      <c r="AF170" s="43">
        <f t="shared" si="22"/>
        <v>26.206467661691544</v>
      </c>
      <c r="AG170" s="43">
        <f t="shared" si="23"/>
        <v>0.96651376146788981</v>
      </c>
      <c r="AJ170" s="4"/>
      <c r="AK170" s="4"/>
      <c r="AL170" s="26"/>
      <c r="AM170" s="25"/>
      <c r="AN170" s="25"/>
      <c r="AP170" s="43"/>
      <c r="AS170" s="2"/>
      <c r="AT170" s="2"/>
      <c r="AU170" s="4"/>
      <c r="AW170" s="3"/>
      <c r="AX170" s="4"/>
    </row>
    <row r="171" spans="1:50" x14ac:dyDescent="0.3">
      <c r="B171" s="2">
        <v>1600</v>
      </c>
      <c r="C171" s="2" t="s">
        <v>235</v>
      </c>
      <c r="H171" s="3"/>
      <c r="L171" s="2"/>
      <c r="N171" s="5"/>
      <c r="O171" s="5"/>
      <c r="P171" s="5"/>
      <c r="Q171" s="5"/>
      <c r="R171" s="4"/>
      <c r="T171" s="3"/>
      <c r="V171" s="2"/>
      <c r="W171" s="2"/>
      <c r="X171" s="4"/>
      <c r="Z171" s="11">
        <v>38279</v>
      </c>
      <c r="AA171" s="5">
        <v>43511</v>
      </c>
      <c r="AB171" s="2">
        <v>241</v>
      </c>
      <c r="AC171" s="2">
        <v>218.4</v>
      </c>
      <c r="AD171" s="4">
        <v>27.9</v>
      </c>
      <c r="AE171" s="4">
        <v>8.6300000000000008</v>
      </c>
      <c r="AF171" s="43">
        <f t="shared" si="22"/>
        <v>25.30706836616454</v>
      </c>
      <c r="AG171" s="43">
        <f t="shared" si="23"/>
        <v>0.90622406639004149</v>
      </c>
      <c r="AJ171" s="4"/>
      <c r="AK171" s="4"/>
      <c r="AL171" s="4"/>
      <c r="AM171" s="26"/>
      <c r="AN171" s="25"/>
      <c r="AP171" s="43"/>
      <c r="AS171" s="2"/>
      <c r="AT171" s="2"/>
      <c r="AU171" s="4"/>
      <c r="AW171" s="3"/>
      <c r="AX171" s="4"/>
    </row>
    <row r="172" spans="1:50" x14ac:dyDescent="0.3">
      <c r="A172" s="5">
        <v>43302</v>
      </c>
      <c r="B172" s="2">
        <v>480</v>
      </c>
      <c r="C172" s="2" t="s">
        <v>215</v>
      </c>
      <c r="H172" s="3"/>
      <c r="L172" s="2"/>
      <c r="N172" s="5"/>
      <c r="O172" s="5"/>
      <c r="P172" s="5"/>
      <c r="Q172" s="5"/>
      <c r="R172" s="4"/>
      <c r="T172" s="3"/>
      <c r="V172" s="2"/>
      <c r="W172" s="2"/>
      <c r="X172" s="4"/>
      <c r="Z172" s="11">
        <v>38498</v>
      </c>
      <c r="AA172" s="5">
        <v>43520</v>
      </c>
      <c r="AB172" s="2">
        <v>294</v>
      </c>
      <c r="AC172" s="2">
        <v>261.39999999999998</v>
      </c>
      <c r="AD172" s="4">
        <v>27</v>
      </c>
      <c r="AE172" s="4">
        <v>10.88</v>
      </c>
      <c r="AF172" s="43">
        <f t="shared" si="22"/>
        <v>24.025735294117645</v>
      </c>
      <c r="AG172" s="43">
        <f t="shared" si="23"/>
        <v>0.88911564625850337</v>
      </c>
      <c r="AJ172" s="4"/>
      <c r="AK172" s="4"/>
      <c r="AL172" s="4"/>
      <c r="AM172" s="5"/>
      <c r="AN172" s="25"/>
      <c r="AP172" s="43"/>
      <c r="AS172" s="2"/>
      <c r="AT172" s="2"/>
      <c r="AU172" s="4"/>
      <c r="AW172" s="3"/>
      <c r="AX172" s="4"/>
    </row>
    <row r="173" spans="1:50" x14ac:dyDescent="0.3">
      <c r="A173" s="5">
        <v>43303</v>
      </c>
      <c r="B173" s="2">
        <v>14</v>
      </c>
      <c r="C173" s="2" t="s">
        <v>237</v>
      </c>
      <c r="H173" s="3"/>
      <c r="L173" s="2"/>
      <c r="N173" s="5"/>
      <c r="O173" s="5"/>
      <c r="P173" s="5"/>
      <c r="Q173" s="5"/>
      <c r="R173" s="4"/>
      <c r="T173" s="3"/>
      <c r="V173" s="2"/>
      <c r="W173" s="2"/>
      <c r="X173" s="4"/>
      <c r="Z173" s="11">
        <v>38759</v>
      </c>
      <c r="AA173" s="5">
        <v>43545</v>
      </c>
      <c r="AB173" s="2">
        <v>101</v>
      </c>
      <c r="AC173" s="2">
        <v>91.7</v>
      </c>
      <c r="AD173" s="4">
        <v>28.3</v>
      </c>
      <c r="AE173" s="4">
        <v>3.56</v>
      </c>
      <c r="AF173" s="43">
        <f t="shared" si="22"/>
        <v>25.758426966292134</v>
      </c>
      <c r="AG173" s="43">
        <f t="shared" si="23"/>
        <v>0.90792079207920795</v>
      </c>
      <c r="AJ173" s="4"/>
      <c r="AK173" s="4"/>
      <c r="AL173" s="4"/>
      <c r="AM173" s="5"/>
      <c r="AN173" s="25"/>
      <c r="AP173" s="43"/>
      <c r="AS173" s="2"/>
      <c r="AT173" s="2"/>
      <c r="AU173" s="4"/>
      <c r="AW173" s="3"/>
      <c r="AX173" s="4"/>
    </row>
    <row r="174" spans="1:50" x14ac:dyDescent="0.3">
      <c r="A174" s="5">
        <v>43304</v>
      </c>
      <c r="B174" s="2">
        <v>2880</v>
      </c>
      <c r="C174" s="2" t="s">
        <v>238</v>
      </c>
      <c r="H174" s="3"/>
      <c r="L174" s="2"/>
      <c r="N174" s="5"/>
      <c r="O174" s="5"/>
      <c r="P174" s="5"/>
      <c r="Q174" s="5"/>
      <c r="R174" s="4"/>
      <c r="T174" s="3"/>
      <c r="V174" s="2"/>
      <c r="W174" s="2"/>
      <c r="X174" s="4"/>
      <c r="Z174" s="11" t="s">
        <v>147</v>
      </c>
      <c r="AA174" s="5">
        <v>43552</v>
      </c>
      <c r="AB174" s="2">
        <v>100</v>
      </c>
      <c r="AC174" s="2">
        <v>103.3</v>
      </c>
      <c r="AD174" s="4">
        <v>28.8</v>
      </c>
      <c r="AE174" s="4">
        <v>3.47</v>
      </c>
      <c r="AF174" s="43">
        <f t="shared" si="22"/>
        <v>29.769452449567719</v>
      </c>
      <c r="AG174" s="43">
        <f t="shared" si="23"/>
        <v>1.0329999999999999</v>
      </c>
      <c r="AJ174" s="4"/>
      <c r="AK174" s="4"/>
      <c r="AL174" s="4"/>
      <c r="AM174" s="5"/>
      <c r="AN174" s="25"/>
      <c r="AP174" s="43"/>
      <c r="AS174" s="2"/>
      <c r="AT174" s="2"/>
      <c r="AU174" s="4"/>
      <c r="AW174" s="3"/>
      <c r="AX174" s="4"/>
    </row>
    <row r="175" spans="1:50" x14ac:dyDescent="0.3">
      <c r="A175" s="5">
        <v>43305</v>
      </c>
      <c r="B175" s="2">
        <v>143</v>
      </c>
      <c r="C175" s="2" t="s">
        <v>258</v>
      </c>
      <c r="H175" s="3"/>
      <c r="L175" s="2"/>
      <c r="N175" s="5"/>
      <c r="O175" s="5"/>
      <c r="P175" s="5"/>
      <c r="Q175" s="5"/>
      <c r="R175" s="4"/>
      <c r="T175" s="3"/>
      <c r="V175" s="2"/>
      <c r="W175" s="2"/>
      <c r="X175" s="4"/>
      <c r="Z175" s="11">
        <v>38982</v>
      </c>
      <c r="AA175" s="5">
        <v>43561</v>
      </c>
      <c r="AB175" s="2">
        <v>113</v>
      </c>
      <c r="AC175" s="2">
        <v>148.6</v>
      </c>
      <c r="AD175" s="4">
        <v>28.2</v>
      </c>
      <c r="AE175" s="26">
        <v>4</v>
      </c>
      <c r="AF175" s="43">
        <f t="shared" si="22"/>
        <v>37.15</v>
      </c>
      <c r="AG175" s="43">
        <f t="shared" si="23"/>
        <v>1.3150442477876105</v>
      </c>
      <c r="AJ175" s="4"/>
      <c r="AK175" s="4"/>
      <c r="AL175" s="26"/>
      <c r="AM175" s="5"/>
      <c r="AN175" s="25"/>
      <c r="AP175" s="43"/>
      <c r="AS175" s="2"/>
      <c r="AT175" s="2"/>
      <c r="AU175" s="4"/>
      <c r="AW175" s="3"/>
      <c r="AX175" s="4"/>
    </row>
    <row r="176" spans="1:50" x14ac:dyDescent="0.3">
      <c r="B176" s="2">
        <v>750</v>
      </c>
      <c r="C176" s="2" t="s">
        <v>239</v>
      </c>
      <c r="H176" s="3"/>
      <c r="L176" s="2"/>
      <c r="N176" s="5"/>
      <c r="O176" s="5"/>
      <c r="P176" s="5"/>
      <c r="Q176" s="5"/>
      <c r="R176" s="4"/>
      <c r="T176" s="3"/>
      <c r="V176" s="2"/>
      <c r="W176" s="2"/>
      <c r="X176" s="4"/>
      <c r="Z176" s="11">
        <v>39130</v>
      </c>
      <c r="AA176" s="5">
        <v>43579</v>
      </c>
      <c r="AB176" s="2">
        <v>100</v>
      </c>
      <c r="AC176" s="2" t="s">
        <v>316</v>
      </c>
      <c r="AD176" s="4">
        <v>27.7</v>
      </c>
      <c r="AE176" s="26">
        <v>3.61</v>
      </c>
      <c r="AF176" s="43"/>
      <c r="AG176" s="43"/>
      <c r="AJ176" s="4"/>
      <c r="AK176" s="4"/>
      <c r="AL176" s="26"/>
      <c r="AM176" s="5"/>
      <c r="AN176" s="25"/>
      <c r="AP176" s="43"/>
      <c r="AS176" s="2"/>
      <c r="AT176" s="2"/>
      <c r="AU176" s="4"/>
      <c r="AW176" s="3"/>
      <c r="AX176" s="4"/>
    </row>
    <row r="177" spans="1:50" x14ac:dyDescent="0.3">
      <c r="B177" s="2">
        <v>50</v>
      </c>
      <c r="C177" s="2" t="s">
        <v>11</v>
      </c>
      <c r="H177" s="3"/>
      <c r="L177" s="2"/>
      <c r="N177" s="5"/>
      <c r="O177" s="5"/>
      <c r="P177" s="5"/>
      <c r="Q177" s="5"/>
      <c r="R177" s="4"/>
      <c r="T177" s="3"/>
      <c r="V177" s="2"/>
      <c r="W177" s="2"/>
      <c r="X177" s="4"/>
      <c r="Z177" s="11">
        <v>39404</v>
      </c>
      <c r="AA177" s="5">
        <v>43609</v>
      </c>
      <c r="AB177" s="2">
        <v>237</v>
      </c>
      <c r="AC177" s="2">
        <v>250.5</v>
      </c>
      <c r="AD177" s="4">
        <v>30.4</v>
      </c>
      <c r="AE177" s="26">
        <v>7.79</v>
      </c>
      <c r="AF177" s="43">
        <f t="shared" si="22"/>
        <v>32.156611039794605</v>
      </c>
      <c r="AG177" s="43">
        <f t="shared" si="23"/>
        <v>1.0569620253164558</v>
      </c>
      <c r="AJ177" s="4"/>
      <c r="AK177" s="4"/>
      <c r="AL177" s="26"/>
      <c r="AM177" s="5"/>
      <c r="AN177" s="25"/>
      <c r="AP177" s="43"/>
      <c r="AS177" s="2"/>
      <c r="AT177" s="2"/>
      <c r="AU177" s="4"/>
      <c r="AW177" s="3"/>
      <c r="AX177" s="4"/>
    </row>
    <row r="178" spans="1:50" x14ac:dyDescent="0.3">
      <c r="A178" s="5">
        <v>43306</v>
      </c>
      <c r="B178" s="2">
        <v>118</v>
      </c>
      <c r="C178" s="2" t="s">
        <v>240</v>
      </c>
      <c r="H178" s="3"/>
      <c r="L178" s="2"/>
      <c r="N178" s="5"/>
      <c r="O178" s="5"/>
      <c r="P178" s="5"/>
      <c r="Q178" s="5"/>
      <c r="R178" s="4"/>
      <c r="T178" s="3"/>
      <c r="V178" s="2"/>
      <c r="W178" s="2"/>
      <c r="X178" s="4"/>
      <c r="Z178" s="11">
        <v>39655</v>
      </c>
      <c r="AA178" s="5">
        <v>43610</v>
      </c>
      <c r="AB178" s="2">
        <v>118</v>
      </c>
      <c r="AC178" s="2" t="s">
        <v>147</v>
      </c>
      <c r="AD178" s="4">
        <v>30.4</v>
      </c>
      <c r="AE178" s="26">
        <v>3.88</v>
      </c>
      <c r="AF178" s="43"/>
      <c r="AG178" s="43"/>
      <c r="AJ178" s="4"/>
      <c r="AK178" s="4"/>
      <c r="AL178" s="26"/>
      <c r="AM178" s="5"/>
      <c r="AN178" s="25"/>
      <c r="AP178" s="43"/>
      <c r="AS178" s="2"/>
      <c r="AT178" s="2"/>
      <c r="AU178" s="4"/>
      <c r="AW178" s="3"/>
      <c r="AX178" s="4"/>
    </row>
    <row r="179" spans="1:50" x14ac:dyDescent="0.3">
      <c r="A179" s="5">
        <v>43308</v>
      </c>
      <c r="B179" s="2">
        <v>30</v>
      </c>
      <c r="C179" s="2" t="s">
        <v>241</v>
      </c>
      <c r="H179" s="3"/>
      <c r="L179" s="2"/>
      <c r="N179" s="5"/>
      <c r="O179" s="5"/>
      <c r="P179" s="5"/>
      <c r="Q179" s="5"/>
      <c r="R179" s="4"/>
      <c r="T179" s="3"/>
      <c r="V179" s="2"/>
      <c r="W179" s="2"/>
      <c r="X179" s="4"/>
      <c r="Z179" s="11" t="s">
        <v>318</v>
      </c>
      <c r="AA179" s="5">
        <v>43637</v>
      </c>
      <c r="AB179" s="2">
        <v>193</v>
      </c>
      <c r="AC179" s="2">
        <v>306.5</v>
      </c>
      <c r="AD179" s="4">
        <v>28.5</v>
      </c>
      <c r="AE179" s="26">
        <v>7</v>
      </c>
      <c r="AF179" s="43">
        <f t="shared" si="22"/>
        <v>43.785714285714285</v>
      </c>
      <c r="AG179" s="43">
        <f t="shared" si="23"/>
        <v>1.5880829015544042</v>
      </c>
      <c r="AJ179" s="4"/>
      <c r="AK179" s="4"/>
      <c r="AL179" s="26"/>
      <c r="AM179" s="5"/>
      <c r="AN179" s="25"/>
      <c r="AP179" s="43"/>
      <c r="AS179" s="2"/>
      <c r="AT179" s="2"/>
      <c r="AU179" s="4"/>
      <c r="AW179" s="3"/>
      <c r="AX179" s="4"/>
    </row>
    <row r="180" spans="1:50" x14ac:dyDescent="0.3">
      <c r="A180" s="5">
        <v>43329</v>
      </c>
      <c r="B180" s="2">
        <v>70</v>
      </c>
      <c r="C180" s="2" t="s">
        <v>301</v>
      </c>
      <c r="H180" s="3"/>
      <c r="L180" s="2"/>
      <c r="N180" s="5"/>
      <c r="O180" s="5"/>
      <c r="P180" s="5"/>
      <c r="Q180" s="5"/>
      <c r="R180" s="4"/>
      <c r="T180" s="3"/>
      <c r="V180" s="2"/>
      <c r="W180" s="2"/>
      <c r="X180" s="4"/>
      <c r="Z180" s="11">
        <v>39961</v>
      </c>
      <c r="AA180" s="5">
        <v>43650</v>
      </c>
      <c r="AB180" s="2">
        <v>199</v>
      </c>
      <c r="AC180" s="2">
        <v>141.9</v>
      </c>
      <c r="AD180" s="4">
        <v>29.3</v>
      </c>
      <c r="AE180" s="26">
        <v>7.02</v>
      </c>
      <c r="AF180" s="43">
        <f t="shared" ref="AF180:AF182" si="24">SUM(AC180/AE180)</f>
        <v>20.213675213675216</v>
      </c>
      <c r="AG180" s="43">
        <f t="shared" ref="AG180:AG182" si="25">SUM(AC180/AB180)</f>
        <v>0.71306532663316591</v>
      </c>
      <c r="AJ180" s="4"/>
      <c r="AK180" s="4"/>
      <c r="AL180" s="26"/>
      <c r="AM180" s="5"/>
      <c r="AN180" s="25"/>
      <c r="AP180" s="43"/>
      <c r="AS180" s="2"/>
      <c r="AT180" s="2"/>
      <c r="AU180" s="4"/>
      <c r="AW180" s="3"/>
      <c r="AX180" s="4"/>
    </row>
    <row r="181" spans="1:50" x14ac:dyDescent="0.3">
      <c r="A181" s="5">
        <v>43338</v>
      </c>
      <c r="B181" s="2">
        <v>-150</v>
      </c>
      <c r="C181" s="2" t="s">
        <v>243</v>
      </c>
      <c r="H181" s="3"/>
      <c r="L181" s="2"/>
      <c r="N181" s="5"/>
      <c r="O181" s="5"/>
      <c r="P181" s="5"/>
      <c r="Q181" s="5"/>
      <c r="R181" s="4"/>
      <c r="T181" s="3"/>
      <c r="V181" s="2"/>
      <c r="W181" s="2"/>
      <c r="X181" s="4"/>
      <c r="Z181" s="11">
        <v>40103</v>
      </c>
      <c r="AA181" s="5">
        <v>43681</v>
      </c>
      <c r="AB181" s="2">
        <v>248</v>
      </c>
      <c r="AC181" s="2">
        <v>348.4</v>
      </c>
      <c r="AD181" s="4">
        <v>28.7</v>
      </c>
      <c r="AE181" s="26">
        <v>8.64</v>
      </c>
      <c r="AF181" s="43">
        <f t="shared" si="24"/>
        <v>40.324074074074069</v>
      </c>
      <c r="AG181" s="43">
        <f t="shared" si="25"/>
        <v>1.4048387096774193</v>
      </c>
      <c r="AJ181" s="4"/>
      <c r="AK181" s="4"/>
      <c r="AL181" s="26"/>
      <c r="AM181" s="5"/>
      <c r="AN181" s="25"/>
      <c r="AP181" s="43"/>
      <c r="AS181" s="2"/>
      <c r="AT181" s="2"/>
      <c r="AU181" s="4"/>
      <c r="AW181" s="3"/>
      <c r="AX181" s="4"/>
    </row>
    <row r="182" spans="1:50" x14ac:dyDescent="0.3">
      <c r="A182" s="5">
        <v>43340</v>
      </c>
      <c r="B182" s="2">
        <v>200</v>
      </c>
      <c r="C182" s="2" t="s">
        <v>244</v>
      </c>
      <c r="H182" s="3"/>
      <c r="L182" s="2"/>
      <c r="N182" s="5"/>
      <c r="O182" s="5"/>
      <c r="P182" s="5"/>
      <c r="Q182" s="5"/>
      <c r="R182" s="4"/>
      <c r="T182" s="3"/>
      <c r="V182" s="2"/>
      <c r="W182" s="2"/>
      <c r="X182" s="4"/>
      <c r="Z182" s="11">
        <v>40452</v>
      </c>
      <c r="AA182" s="5">
        <v>44123</v>
      </c>
      <c r="AB182" s="2">
        <v>108</v>
      </c>
      <c r="AD182" s="4">
        <v>27</v>
      </c>
      <c r="AE182" s="26">
        <v>4</v>
      </c>
      <c r="AF182" s="43">
        <f t="shared" si="24"/>
        <v>0</v>
      </c>
      <c r="AG182" s="43">
        <f t="shared" si="25"/>
        <v>0</v>
      </c>
      <c r="AJ182" s="4"/>
      <c r="AK182" s="4"/>
      <c r="AL182" s="26"/>
      <c r="AM182" s="5"/>
      <c r="AN182" s="25"/>
      <c r="AP182" s="43"/>
      <c r="AS182" s="2"/>
      <c r="AT182" s="2"/>
      <c r="AU182" s="4"/>
      <c r="AW182" s="3"/>
      <c r="AX182" s="4"/>
    </row>
    <row r="183" spans="1:50" x14ac:dyDescent="0.3">
      <c r="A183" s="5">
        <v>43349</v>
      </c>
      <c r="B183" s="2">
        <v>100</v>
      </c>
      <c r="C183" s="2" t="s">
        <v>11</v>
      </c>
      <c r="H183" s="3"/>
      <c r="L183" s="2"/>
      <c r="N183" s="5"/>
      <c r="O183" s="5"/>
      <c r="P183" s="5"/>
      <c r="Q183" s="5"/>
      <c r="R183" s="4"/>
      <c r="T183" s="3"/>
      <c r="V183" s="2"/>
      <c r="W183" s="2"/>
      <c r="X183" s="4"/>
      <c r="Z183" s="11"/>
      <c r="AA183" s="5"/>
      <c r="AD183" s="4"/>
      <c r="AE183" s="26"/>
      <c r="AF183" s="43"/>
      <c r="AK183" s="4"/>
      <c r="AL183" s="26"/>
      <c r="AM183" s="5"/>
      <c r="AN183" s="25"/>
      <c r="AP183" s="43"/>
      <c r="AS183" s="2"/>
      <c r="AT183" s="2"/>
      <c r="AU183" s="4"/>
      <c r="AW183" s="5"/>
    </row>
    <row r="184" spans="1:50" x14ac:dyDescent="0.3">
      <c r="A184" s="5">
        <v>43356</v>
      </c>
      <c r="B184" s="2">
        <v>2300</v>
      </c>
      <c r="C184" s="2" t="s">
        <v>246</v>
      </c>
      <c r="H184" s="3"/>
      <c r="L184" s="2"/>
      <c r="N184" s="5"/>
      <c r="O184" s="5"/>
      <c r="P184" s="5"/>
      <c r="Q184" s="5"/>
      <c r="R184" s="4"/>
      <c r="T184" s="3"/>
      <c r="V184" s="2"/>
      <c r="W184" s="2"/>
      <c r="X184" s="2"/>
      <c r="Z184" s="11"/>
      <c r="AA184" s="5"/>
      <c r="AB184" s="5"/>
      <c r="AE184" s="34"/>
      <c r="AF184" s="43"/>
      <c r="AL184" s="34"/>
      <c r="AN184" s="25"/>
      <c r="AP184" s="43"/>
      <c r="AS184" s="2"/>
      <c r="AT184" s="2"/>
      <c r="AU184" s="2"/>
      <c r="AW184" s="5"/>
      <c r="AX184" s="5"/>
    </row>
    <row r="185" spans="1:50" x14ac:dyDescent="0.3">
      <c r="A185" s="5">
        <v>43360</v>
      </c>
      <c r="B185" s="2">
        <v>3500</v>
      </c>
      <c r="C185" s="2" t="s">
        <v>245</v>
      </c>
      <c r="H185" s="3"/>
      <c r="L185" s="2"/>
      <c r="N185" s="5"/>
      <c r="O185" s="5"/>
      <c r="P185" s="5"/>
      <c r="Q185" s="5"/>
      <c r="R185" s="4"/>
      <c r="T185" s="3"/>
      <c r="V185" s="2"/>
      <c r="W185" s="2"/>
      <c r="X185" s="2"/>
      <c r="Z185" s="11"/>
      <c r="AA185" s="5"/>
      <c r="AB185" s="5"/>
      <c r="AE185" s="34"/>
      <c r="AF185" s="43"/>
      <c r="AL185" s="34"/>
      <c r="AN185" s="25"/>
      <c r="AP185" s="43"/>
      <c r="AS185" s="2"/>
      <c r="AT185" s="2"/>
      <c r="AU185" s="2"/>
      <c r="AW185" s="5"/>
      <c r="AX185" s="5"/>
    </row>
    <row r="186" spans="1:50" x14ac:dyDescent="0.3">
      <c r="A186" s="5">
        <v>43367</v>
      </c>
      <c r="B186" s="2">
        <v>70</v>
      </c>
      <c r="C186" s="2" t="s">
        <v>248</v>
      </c>
      <c r="H186" s="3"/>
      <c r="L186" s="2"/>
      <c r="N186" s="5"/>
      <c r="O186" s="5"/>
      <c r="P186" s="5"/>
      <c r="Q186" s="5"/>
      <c r="R186" s="4"/>
      <c r="T186" s="3"/>
      <c r="V186" s="2"/>
      <c r="W186" s="2"/>
      <c r="X186" s="2"/>
      <c r="Z186" s="11"/>
      <c r="AA186" s="5"/>
      <c r="AB186" s="5"/>
      <c r="AE186" s="34"/>
      <c r="AF186" s="43"/>
      <c r="AL186" s="34"/>
      <c r="AN186" s="25"/>
      <c r="AP186" s="43"/>
      <c r="AS186" s="2"/>
      <c r="AT186" s="2"/>
      <c r="AU186" s="2"/>
      <c r="AW186" s="5"/>
      <c r="AX186" s="5"/>
    </row>
    <row r="187" spans="1:50" x14ac:dyDescent="0.3">
      <c r="A187" s="5">
        <v>43371</v>
      </c>
      <c r="B187" s="2">
        <v>150</v>
      </c>
      <c r="C187" s="2" t="s">
        <v>249</v>
      </c>
      <c r="H187" s="3"/>
      <c r="L187" s="2"/>
      <c r="N187" s="5"/>
      <c r="O187" s="5"/>
      <c r="P187" s="5"/>
      <c r="Q187" s="5"/>
      <c r="R187" s="4"/>
      <c r="T187" s="3"/>
      <c r="V187" s="2"/>
      <c r="W187" s="2"/>
      <c r="X187" s="2"/>
      <c r="Z187" s="11"/>
      <c r="AA187" s="5"/>
      <c r="AB187" s="5"/>
      <c r="AE187" s="34"/>
      <c r="AF187" s="43"/>
      <c r="AL187" s="34"/>
      <c r="AN187" s="25"/>
      <c r="AP187" s="43"/>
      <c r="AS187" s="2"/>
      <c r="AT187" s="2"/>
      <c r="AU187" s="2"/>
      <c r="AW187" s="5"/>
      <c r="AX187" s="5"/>
    </row>
    <row r="188" spans="1:50" x14ac:dyDescent="0.3">
      <c r="A188" s="5">
        <v>43376</v>
      </c>
      <c r="B188" s="2">
        <v>3429</v>
      </c>
      <c r="C188" s="2" t="s">
        <v>285</v>
      </c>
      <c r="H188" s="3"/>
      <c r="L188" s="2"/>
      <c r="N188" s="5"/>
      <c r="O188" s="5"/>
      <c r="P188" s="5"/>
      <c r="Q188" s="5"/>
      <c r="R188" s="4"/>
      <c r="T188" s="3"/>
      <c r="V188" s="2"/>
      <c r="W188" s="2"/>
      <c r="X188" s="2"/>
      <c r="Z188" s="11"/>
      <c r="AA188" s="5"/>
      <c r="AB188" s="5"/>
      <c r="AE188" s="34"/>
      <c r="AF188" s="43"/>
      <c r="AL188" s="34"/>
      <c r="AN188" s="25"/>
      <c r="AP188" s="43"/>
      <c r="AS188" s="2"/>
      <c r="AT188" s="2"/>
      <c r="AU188" s="2"/>
      <c r="AW188" s="5"/>
      <c r="AX188" s="5"/>
    </row>
    <row r="189" spans="1:50" x14ac:dyDescent="0.3">
      <c r="B189" s="2">
        <v>500</v>
      </c>
      <c r="C189" s="2" t="s">
        <v>250</v>
      </c>
      <c r="H189" s="3"/>
      <c r="L189" s="2"/>
      <c r="N189" s="5"/>
      <c r="O189" s="5"/>
      <c r="P189" s="5"/>
      <c r="Q189" s="5"/>
      <c r="R189" s="4"/>
      <c r="T189" s="3"/>
      <c r="V189" s="2"/>
      <c r="W189" s="2"/>
      <c r="X189" s="2"/>
      <c r="Z189" s="11"/>
      <c r="AA189" s="5"/>
      <c r="AB189" s="5"/>
      <c r="AE189" s="34"/>
      <c r="AF189" s="43"/>
      <c r="AL189" s="34"/>
      <c r="AN189" s="25"/>
      <c r="AP189" s="43"/>
      <c r="AS189" s="2"/>
      <c r="AT189" s="2"/>
      <c r="AU189" s="2"/>
      <c r="AW189" s="5"/>
      <c r="AX189" s="5"/>
    </row>
    <row r="190" spans="1:50" x14ac:dyDescent="0.3">
      <c r="A190" s="5">
        <v>43382</v>
      </c>
      <c r="B190" s="2">
        <v>100</v>
      </c>
      <c r="C190" s="2" t="s">
        <v>251</v>
      </c>
      <c r="H190" s="3"/>
      <c r="L190" s="2"/>
      <c r="N190" s="5"/>
      <c r="O190" s="5"/>
      <c r="P190" s="5"/>
      <c r="Q190" s="5"/>
      <c r="R190" s="4"/>
      <c r="T190" s="3"/>
      <c r="V190" s="2"/>
      <c r="W190" s="2"/>
      <c r="X190" s="2"/>
      <c r="Z190" s="11"/>
      <c r="AA190" s="5"/>
      <c r="AB190" s="5"/>
      <c r="AE190" s="34"/>
      <c r="AF190" s="43"/>
      <c r="AL190" s="34"/>
      <c r="AN190" s="25"/>
      <c r="AP190" s="43"/>
      <c r="AS190" s="2"/>
      <c r="AT190" s="2"/>
      <c r="AU190" s="2"/>
      <c r="AW190" s="5"/>
      <c r="AX190" s="5"/>
    </row>
    <row r="191" spans="1:50" x14ac:dyDescent="0.3">
      <c r="A191" s="5">
        <v>43410</v>
      </c>
      <c r="B191" s="2">
        <v>-251</v>
      </c>
      <c r="C191" s="2" t="s">
        <v>253</v>
      </c>
      <c r="H191" s="3"/>
      <c r="L191" s="2"/>
      <c r="N191" s="5"/>
      <c r="O191" s="5"/>
      <c r="P191" s="5"/>
      <c r="Q191" s="5"/>
      <c r="R191" s="4"/>
      <c r="T191" s="3"/>
      <c r="V191" s="2"/>
      <c r="W191" s="2"/>
      <c r="X191" s="2"/>
      <c r="Z191" s="11"/>
      <c r="AA191" s="5"/>
      <c r="AB191" s="5"/>
      <c r="AE191" s="34"/>
      <c r="AF191" s="43"/>
      <c r="AL191" s="34"/>
      <c r="AN191" s="25"/>
      <c r="AP191" s="43"/>
      <c r="AS191" s="2"/>
      <c r="AT191" s="2"/>
      <c r="AU191" s="2"/>
      <c r="AW191" s="5"/>
      <c r="AX191" s="5"/>
    </row>
    <row r="192" spans="1:50" x14ac:dyDescent="0.3">
      <c r="A192" s="1">
        <v>43413</v>
      </c>
      <c r="B192" s="2">
        <v>151</v>
      </c>
      <c r="C192" s="2" t="s">
        <v>259</v>
      </c>
      <c r="H192" s="3"/>
      <c r="L192" s="2"/>
      <c r="N192" s="5"/>
      <c r="O192" s="5"/>
      <c r="P192" s="5"/>
      <c r="Q192" s="5"/>
      <c r="R192" s="4"/>
      <c r="T192" s="3"/>
      <c r="V192" s="2"/>
      <c r="W192" s="2"/>
      <c r="X192" s="2"/>
      <c r="Z192" s="11"/>
      <c r="AA192" s="5"/>
      <c r="AB192" s="5"/>
      <c r="AE192" s="34"/>
      <c r="AF192" s="43"/>
      <c r="AL192" s="34"/>
      <c r="AN192" s="25"/>
      <c r="AP192" s="43"/>
      <c r="AS192" s="2"/>
      <c r="AT192" s="2"/>
      <c r="AU192" s="2"/>
      <c r="AW192" s="5"/>
      <c r="AX192" s="5"/>
    </row>
    <row r="193" spans="1:50" x14ac:dyDescent="0.3">
      <c r="B193" s="2">
        <v>91</v>
      </c>
      <c r="C193" s="2" t="s">
        <v>257</v>
      </c>
      <c r="H193" s="3"/>
      <c r="L193" s="2"/>
      <c r="N193" s="5"/>
      <c r="O193" s="5"/>
      <c r="P193" s="5"/>
      <c r="Q193" s="5"/>
      <c r="R193" s="4"/>
      <c r="T193" s="3"/>
      <c r="V193" s="2"/>
      <c r="W193" s="2"/>
      <c r="X193" s="2"/>
      <c r="Z193" s="11"/>
      <c r="AA193" s="5"/>
      <c r="AB193" s="5"/>
      <c r="AE193" s="34"/>
      <c r="AF193" s="43"/>
      <c r="AL193" s="34"/>
      <c r="AN193" s="25"/>
      <c r="AP193" s="43"/>
      <c r="AS193" s="2"/>
      <c r="AT193" s="2"/>
      <c r="AU193" s="2"/>
      <c r="AW193" s="5"/>
      <c r="AX193" s="5"/>
    </row>
    <row r="194" spans="1:50" x14ac:dyDescent="0.3">
      <c r="A194" s="1">
        <v>43418</v>
      </c>
      <c r="B194" s="2">
        <v>60</v>
      </c>
      <c r="C194" s="2" t="s">
        <v>255</v>
      </c>
      <c r="H194" s="3"/>
      <c r="L194" s="2"/>
      <c r="N194" s="5"/>
      <c r="O194" s="5"/>
      <c r="P194" s="5"/>
      <c r="Q194" s="5"/>
      <c r="R194" s="4"/>
      <c r="T194" s="3"/>
      <c r="V194" s="2"/>
      <c r="W194" s="2"/>
      <c r="X194" s="2"/>
      <c r="Z194" s="11"/>
      <c r="AA194" s="5"/>
      <c r="AB194" s="5"/>
      <c r="AE194" s="34"/>
      <c r="AF194" s="43"/>
      <c r="AL194" s="34"/>
      <c r="AN194" s="25"/>
      <c r="AP194" s="43"/>
      <c r="AS194" s="2"/>
      <c r="AT194" s="2"/>
      <c r="AU194" s="2"/>
      <c r="AW194" s="5"/>
      <c r="AX194" s="5"/>
    </row>
    <row r="195" spans="1:50" x14ac:dyDescent="0.3">
      <c r="B195" s="2">
        <v>65</v>
      </c>
      <c r="C195" s="2" t="s">
        <v>256</v>
      </c>
      <c r="H195" s="3"/>
      <c r="L195" s="2"/>
      <c r="N195" s="5"/>
      <c r="O195" s="5"/>
      <c r="P195" s="5"/>
      <c r="Q195" s="5"/>
      <c r="R195" s="4"/>
      <c r="T195" s="3"/>
      <c r="V195" s="2"/>
      <c r="W195" s="2"/>
      <c r="X195" s="2"/>
      <c r="Z195" s="11"/>
      <c r="AA195" s="5"/>
      <c r="AB195" s="5"/>
      <c r="AE195" s="34"/>
      <c r="AF195" s="43"/>
      <c r="AL195" s="34"/>
      <c r="AN195" s="25"/>
      <c r="AP195" s="43"/>
      <c r="AS195" s="2"/>
      <c r="AT195" s="2"/>
      <c r="AU195" s="2"/>
      <c r="AW195" s="5"/>
      <c r="AX195" s="5"/>
    </row>
    <row r="196" spans="1:50" x14ac:dyDescent="0.3">
      <c r="A196" s="5">
        <v>43423</v>
      </c>
      <c r="B196" s="2">
        <v>2400</v>
      </c>
      <c r="C196" s="2" t="s">
        <v>305</v>
      </c>
      <c r="H196" s="3"/>
      <c r="L196" s="2"/>
      <c r="N196" s="5"/>
      <c r="O196" s="5"/>
      <c r="P196" s="5"/>
      <c r="Q196" s="5"/>
      <c r="R196" s="4"/>
      <c r="T196" s="3"/>
      <c r="V196" s="2"/>
      <c r="W196" s="2"/>
      <c r="X196" s="2"/>
      <c r="Z196" s="11"/>
      <c r="AA196" s="5"/>
      <c r="AB196" s="5"/>
      <c r="AE196" s="34"/>
      <c r="AF196" s="43"/>
      <c r="AL196" s="34"/>
      <c r="AN196" s="25"/>
      <c r="AP196" s="43"/>
      <c r="AS196" s="2"/>
      <c r="AT196" s="2"/>
      <c r="AU196" s="2"/>
      <c r="AW196" s="5"/>
      <c r="AX196" s="5"/>
    </row>
    <row r="197" spans="1:50" x14ac:dyDescent="0.3">
      <c r="A197" s="5">
        <v>43435</v>
      </c>
      <c r="B197" s="2">
        <v>935</v>
      </c>
      <c r="C197" s="2" t="s">
        <v>263</v>
      </c>
      <c r="H197" s="3"/>
      <c r="L197" s="2"/>
      <c r="N197" s="5"/>
      <c r="O197" s="5"/>
      <c r="P197" s="5"/>
      <c r="Q197" s="5"/>
      <c r="R197" s="4"/>
      <c r="T197" s="3"/>
      <c r="V197" s="2"/>
      <c r="W197" s="2"/>
      <c r="X197" s="2"/>
      <c r="Z197" s="11"/>
      <c r="AA197" s="5"/>
      <c r="AB197" s="5"/>
      <c r="AE197" s="34"/>
      <c r="AF197" s="43"/>
      <c r="AL197" s="34"/>
      <c r="AN197" s="25"/>
      <c r="AP197" s="43"/>
      <c r="AS197" s="2"/>
      <c r="AT197" s="2"/>
      <c r="AU197" s="2"/>
      <c r="AW197" s="5"/>
      <c r="AX197" s="5"/>
    </row>
    <row r="198" spans="1:50" x14ac:dyDescent="0.3">
      <c r="B198" s="2">
        <v>50</v>
      </c>
      <c r="C198" s="2" t="s">
        <v>264</v>
      </c>
      <c r="H198" s="3"/>
      <c r="L198" s="2"/>
      <c r="N198" s="5"/>
      <c r="O198" s="5"/>
      <c r="P198" s="5"/>
      <c r="Q198" s="5"/>
      <c r="R198" s="4"/>
      <c r="T198" s="3"/>
      <c r="V198" s="2"/>
      <c r="W198" s="2"/>
      <c r="X198" s="2"/>
      <c r="Z198" s="11"/>
      <c r="AA198" s="5"/>
      <c r="AB198" s="5"/>
      <c r="AE198" s="34"/>
      <c r="AF198" s="43"/>
      <c r="AL198" s="34"/>
      <c r="AN198" s="25"/>
      <c r="AP198" s="43"/>
      <c r="AS198" s="2"/>
      <c r="AT198" s="2"/>
      <c r="AU198" s="2"/>
      <c r="AW198" s="5"/>
      <c r="AX198" s="5"/>
    </row>
    <row r="199" spans="1:50" x14ac:dyDescent="0.3">
      <c r="B199" s="2">
        <v>1060</v>
      </c>
      <c r="C199" s="2" t="s">
        <v>265</v>
      </c>
      <c r="H199" s="3"/>
      <c r="L199" s="2"/>
      <c r="N199" s="5"/>
      <c r="O199" s="5"/>
      <c r="P199" s="5"/>
      <c r="Q199" s="5"/>
      <c r="R199" s="4"/>
      <c r="T199" s="3"/>
      <c r="V199" s="2"/>
      <c r="W199" s="2"/>
      <c r="X199" s="2"/>
      <c r="Z199" s="11"/>
      <c r="AA199" s="5"/>
      <c r="AB199" s="5"/>
      <c r="AE199" s="34"/>
      <c r="AF199" s="43"/>
      <c r="AL199" s="34"/>
      <c r="AN199" s="25"/>
      <c r="AP199" s="43"/>
      <c r="AS199" s="2"/>
      <c r="AT199" s="2"/>
      <c r="AU199" s="2"/>
      <c r="AW199" s="5"/>
      <c r="AX199" s="5"/>
    </row>
    <row r="200" spans="1:50" x14ac:dyDescent="0.3">
      <c r="A200" s="5">
        <v>43440</v>
      </c>
      <c r="B200" s="2">
        <v>50</v>
      </c>
      <c r="C200" s="2" t="s">
        <v>266</v>
      </c>
      <c r="H200" s="3"/>
      <c r="L200" s="2"/>
      <c r="N200" s="5"/>
      <c r="O200" s="5"/>
      <c r="P200" s="5"/>
      <c r="Q200" s="5"/>
      <c r="R200" s="4"/>
      <c r="T200" s="3"/>
      <c r="V200" s="2"/>
      <c r="W200" s="2"/>
      <c r="X200" s="2"/>
      <c r="Z200" s="11"/>
      <c r="AA200" s="5"/>
      <c r="AB200" s="5"/>
      <c r="AE200" s="34"/>
      <c r="AF200" s="43"/>
      <c r="AL200" s="34"/>
      <c r="AN200" s="25"/>
      <c r="AP200" s="43"/>
      <c r="AS200" s="2"/>
      <c r="AT200" s="2"/>
      <c r="AU200" s="2"/>
      <c r="AW200" s="5"/>
      <c r="AX200" s="5"/>
    </row>
    <row r="201" spans="1:50" x14ac:dyDescent="0.3">
      <c r="A201" s="5">
        <v>43441</v>
      </c>
      <c r="B201" s="2">
        <v>268</v>
      </c>
      <c r="C201" s="2" t="s">
        <v>284</v>
      </c>
      <c r="H201" s="3"/>
      <c r="L201" s="2"/>
      <c r="N201" s="5"/>
      <c r="O201" s="5"/>
      <c r="P201" s="5"/>
      <c r="Q201" s="5"/>
      <c r="R201" s="4"/>
      <c r="T201" s="3"/>
      <c r="V201" s="2"/>
      <c r="W201" s="2"/>
      <c r="X201" s="2"/>
      <c r="Z201" s="11"/>
      <c r="AA201" s="5"/>
      <c r="AB201" s="5"/>
      <c r="AE201" s="34"/>
      <c r="AF201" s="43"/>
      <c r="AL201" s="34"/>
      <c r="AN201" s="25"/>
      <c r="AP201" s="43"/>
      <c r="AS201" s="2"/>
      <c r="AT201" s="2"/>
      <c r="AU201" s="2"/>
      <c r="AW201" s="5"/>
      <c r="AX201" s="5"/>
    </row>
    <row r="202" spans="1:50" x14ac:dyDescent="0.3">
      <c r="A202" s="1">
        <v>43454</v>
      </c>
      <c r="B202" s="2">
        <v>20</v>
      </c>
      <c r="C202" s="2" t="s">
        <v>267</v>
      </c>
      <c r="H202" s="3"/>
      <c r="L202" s="2"/>
      <c r="N202" s="5"/>
      <c r="O202" s="5"/>
      <c r="P202" s="5"/>
      <c r="Q202" s="5"/>
      <c r="R202" s="4"/>
      <c r="T202" s="3"/>
      <c r="V202" s="2"/>
      <c r="W202" s="2"/>
      <c r="X202" s="2"/>
      <c r="Z202" s="11"/>
      <c r="AA202" s="5"/>
      <c r="AB202" s="5"/>
      <c r="AE202" s="34"/>
      <c r="AF202" s="43"/>
      <c r="AL202" s="34"/>
      <c r="AN202" s="25"/>
      <c r="AP202" s="43"/>
      <c r="AS202" s="2"/>
      <c r="AT202" s="2"/>
      <c r="AU202" s="2"/>
      <c r="AW202" s="5"/>
      <c r="AX202" s="5"/>
    </row>
    <row r="203" spans="1:50" x14ac:dyDescent="0.3">
      <c r="A203" s="5">
        <v>43455</v>
      </c>
      <c r="B203" s="4">
        <v>70</v>
      </c>
      <c r="C203" s="4" t="s">
        <v>12</v>
      </c>
      <c r="H203" s="3"/>
      <c r="L203" s="2"/>
      <c r="N203" s="5"/>
      <c r="O203" s="5"/>
      <c r="P203" s="5"/>
      <c r="Q203" s="5"/>
      <c r="R203" s="4"/>
      <c r="T203" s="3"/>
      <c r="V203" s="2"/>
      <c r="W203" s="2"/>
      <c r="X203" s="2"/>
      <c r="Z203" s="11"/>
      <c r="AA203" s="5"/>
      <c r="AB203" s="5"/>
      <c r="AF203" s="43"/>
      <c r="AN203" s="25"/>
      <c r="AP203" s="43"/>
      <c r="AS203" s="2"/>
      <c r="AT203" s="2"/>
      <c r="AU203" s="2"/>
      <c r="AW203" s="5"/>
      <c r="AX203" s="5"/>
    </row>
    <row r="204" spans="1:50" x14ac:dyDescent="0.3">
      <c r="A204" s="5">
        <v>43459</v>
      </c>
      <c r="B204" s="2">
        <v>-2000</v>
      </c>
      <c r="C204" s="2" t="s">
        <v>245</v>
      </c>
      <c r="H204" s="3"/>
      <c r="L204" s="2"/>
      <c r="N204" s="5"/>
      <c r="O204" s="5"/>
      <c r="P204" s="5"/>
      <c r="Q204" s="5"/>
      <c r="R204" s="4"/>
      <c r="T204" s="3"/>
      <c r="V204" s="2"/>
      <c r="W204" s="2"/>
      <c r="X204" s="2"/>
      <c r="Z204" s="11"/>
      <c r="AA204" s="5"/>
      <c r="AB204" s="5"/>
      <c r="AF204" s="43"/>
      <c r="AN204" s="25"/>
      <c r="AP204" s="43"/>
      <c r="AS204" s="2"/>
      <c r="AT204" s="2"/>
      <c r="AU204" s="2"/>
      <c r="AW204" s="5"/>
      <c r="AX204" s="5"/>
    </row>
    <row r="205" spans="1:50" x14ac:dyDescent="0.3">
      <c r="A205" s="2"/>
      <c r="B205" s="2">
        <v>50</v>
      </c>
      <c r="C205" s="4" t="s">
        <v>11</v>
      </c>
      <c r="F205" s="2">
        <v>36710</v>
      </c>
      <c r="H205" s="3"/>
      <c r="L205" s="2"/>
      <c r="N205" s="5"/>
      <c r="O205" s="5"/>
      <c r="P205" s="5"/>
      <c r="Q205" s="5"/>
      <c r="R205" s="4"/>
      <c r="T205" s="3"/>
      <c r="V205" s="2"/>
      <c r="W205" s="2"/>
      <c r="X205" s="2"/>
      <c r="Z205" s="11"/>
      <c r="AA205" s="5"/>
      <c r="AB205" s="5"/>
      <c r="AF205" s="43"/>
      <c r="AN205" s="25"/>
      <c r="AP205" s="43"/>
      <c r="AS205" s="2"/>
      <c r="AT205" s="2"/>
      <c r="AU205" s="2"/>
      <c r="AW205" s="5"/>
      <c r="AX205" s="5"/>
    </row>
    <row r="206" spans="1:50" x14ac:dyDescent="0.3">
      <c r="A206" s="36" t="s">
        <v>268</v>
      </c>
      <c r="B206" s="36"/>
      <c r="C206" s="36"/>
      <c r="D206" s="36"/>
      <c r="E206" s="36"/>
      <c r="F206" s="36"/>
      <c r="H206" s="3"/>
      <c r="L206" s="2"/>
      <c r="N206" s="5"/>
      <c r="O206" s="5"/>
      <c r="P206" s="5"/>
      <c r="Q206" s="5"/>
      <c r="R206" s="4"/>
      <c r="T206" s="3"/>
      <c r="V206" s="2"/>
      <c r="W206" s="2"/>
      <c r="X206" s="2"/>
      <c r="Z206" s="11"/>
      <c r="AA206" s="5"/>
      <c r="AB206" s="5"/>
      <c r="AF206" s="43"/>
      <c r="AN206" s="25"/>
      <c r="AP206" s="43"/>
      <c r="AS206" s="2"/>
      <c r="AT206" s="2"/>
      <c r="AU206" s="2"/>
      <c r="AW206" s="5"/>
      <c r="AX206" s="5"/>
    </row>
    <row r="207" spans="1:50" x14ac:dyDescent="0.3">
      <c r="A207" s="5">
        <v>43472</v>
      </c>
      <c r="B207" s="2">
        <v>70</v>
      </c>
      <c r="C207" s="2" t="s">
        <v>301</v>
      </c>
      <c r="H207" s="3"/>
      <c r="L207" s="2"/>
      <c r="N207" s="5"/>
      <c r="O207" s="5"/>
      <c r="P207" s="5"/>
      <c r="Q207" s="5"/>
      <c r="R207" s="4"/>
      <c r="T207" s="3"/>
      <c r="V207" s="2"/>
      <c r="W207" s="2"/>
      <c r="X207" s="2"/>
      <c r="Z207" s="11"/>
      <c r="AA207" s="5"/>
      <c r="AB207" s="5"/>
      <c r="AF207" s="43"/>
      <c r="AN207" s="25"/>
      <c r="AP207" s="43"/>
      <c r="AS207" s="2"/>
      <c r="AT207" s="2"/>
      <c r="AU207" s="2"/>
      <c r="AW207" s="5"/>
      <c r="AX207" s="5"/>
    </row>
    <row r="208" spans="1:50" x14ac:dyDescent="0.3">
      <c r="A208" s="5">
        <v>43474</v>
      </c>
      <c r="B208" s="2">
        <v>10</v>
      </c>
      <c r="C208" s="2" t="s">
        <v>12</v>
      </c>
      <c r="F208" s="2">
        <v>37230</v>
      </c>
      <c r="H208" s="3"/>
      <c r="L208" s="2"/>
      <c r="N208" s="5"/>
      <c r="O208" s="5"/>
      <c r="P208" s="5"/>
      <c r="Q208" s="5"/>
      <c r="R208" s="4"/>
      <c r="T208" s="3"/>
      <c r="V208" s="2"/>
      <c r="W208" s="2"/>
      <c r="X208" s="2"/>
      <c r="Z208" s="11"/>
      <c r="AA208" s="5"/>
      <c r="AB208" s="5"/>
      <c r="AF208" s="43"/>
      <c r="AN208" s="25"/>
      <c r="AP208" s="43"/>
      <c r="AS208" s="2"/>
      <c r="AT208" s="2"/>
      <c r="AU208" s="2"/>
      <c r="AW208" s="5"/>
      <c r="AX208" s="5"/>
    </row>
    <row r="209" spans="1:50" x14ac:dyDescent="0.3">
      <c r="A209" s="5">
        <v>43475</v>
      </c>
      <c r="B209" s="2">
        <v>1050</v>
      </c>
      <c r="C209" s="2" t="s">
        <v>270</v>
      </c>
      <c r="F209" s="2">
        <v>37300</v>
      </c>
      <c r="H209" s="3"/>
      <c r="L209" s="2"/>
      <c r="N209" s="5"/>
      <c r="O209" s="5"/>
      <c r="P209" s="5"/>
      <c r="Q209" s="5"/>
      <c r="R209" s="4"/>
      <c r="T209" s="3"/>
      <c r="V209" s="2"/>
      <c r="W209" s="2"/>
      <c r="X209" s="2"/>
      <c r="Z209" s="11"/>
      <c r="AA209" s="5"/>
      <c r="AB209" s="5"/>
      <c r="AF209" s="43"/>
      <c r="AN209" s="25"/>
      <c r="AP209" s="43"/>
      <c r="AS209" s="2"/>
      <c r="AT209" s="2"/>
      <c r="AU209" s="2"/>
      <c r="AW209" s="5"/>
      <c r="AX209" s="5"/>
    </row>
    <row r="210" spans="1:50" x14ac:dyDescent="0.3">
      <c r="A210" s="5">
        <v>43479</v>
      </c>
      <c r="B210" s="2">
        <v>50</v>
      </c>
      <c r="C210" s="2" t="s">
        <v>11</v>
      </c>
      <c r="F210" s="2">
        <v>37500</v>
      </c>
      <c r="H210" s="3"/>
      <c r="L210" s="2"/>
      <c r="N210" s="5"/>
      <c r="O210" s="5"/>
      <c r="P210" s="5"/>
      <c r="Q210" s="5"/>
      <c r="R210" s="4"/>
      <c r="T210" s="3"/>
      <c r="V210" s="2"/>
      <c r="W210" s="2"/>
      <c r="X210" s="2"/>
      <c r="Z210" s="11"/>
      <c r="AA210" s="5"/>
      <c r="AB210" s="5"/>
      <c r="AF210" s="43"/>
      <c r="AN210" s="25"/>
      <c r="AP210" s="43"/>
      <c r="AS210" s="2"/>
      <c r="AT210" s="2"/>
      <c r="AU210" s="2"/>
      <c r="AW210" s="5"/>
      <c r="AX210" s="5"/>
    </row>
    <row r="211" spans="1:50" x14ac:dyDescent="0.3">
      <c r="A211" s="5">
        <v>43498</v>
      </c>
      <c r="B211" s="2">
        <v>780</v>
      </c>
      <c r="C211" s="2" t="s">
        <v>282</v>
      </c>
      <c r="H211" s="3"/>
      <c r="L211" s="2"/>
      <c r="N211" s="5"/>
      <c r="O211" s="5"/>
      <c r="P211" s="5"/>
      <c r="Q211" s="5"/>
      <c r="R211" s="4"/>
      <c r="T211" s="3"/>
      <c r="V211" s="2"/>
      <c r="W211" s="2"/>
      <c r="X211" s="2"/>
      <c r="Z211" s="11"/>
      <c r="AA211" s="5"/>
      <c r="AB211" s="5"/>
      <c r="AF211" s="43"/>
      <c r="AN211" s="25"/>
      <c r="AP211" s="43"/>
      <c r="AS211" s="2"/>
      <c r="AT211" s="2"/>
      <c r="AU211" s="2"/>
      <c r="AW211" s="5"/>
      <c r="AX211" s="5"/>
    </row>
    <row r="212" spans="1:50" x14ac:dyDescent="0.3">
      <c r="A212" s="5">
        <v>43499</v>
      </c>
      <c r="B212" s="2">
        <v>310</v>
      </c>
      <c r="C212" s="2" t="s">
        <v>283</v>
      </c>
      <c r="H212" s="3"/>
      <c r="L212" s="2"/>
      <c r="N212" s="5"/>
      <c r="O212" s="5"/>
      <c r="P212" s="5"/>
      <c r="Q212" s="5"/>
      <c r="R212" s="4"/>
      <c r="T212" s="3"/>
      <c r="V212" s="2"/>
      <c r="W212" s="2"/>
      <c r="X212" s="2"/>
      <c r="Z212" s="11"/>
      <c r="AA212" s="5"/>
      <c r="AB212" s="5"/>
      <c r="AF212" s="43"/>
      <c r="AN212" s="25"/>
      <c r="AP212" s="43"/>
      <c r="AS212" s="2"/>
      <c r="AT212" s="2"/>
      <c r="AU212" s="2"/>
      <c r="AW212" s="5"/>
      <c r="AX212" s="5"/>
    </row>
    <row r="213" spans="1:50" x14ac:dyDescent="0.3">
      <c r="A213" s="5">
        <v>43502</v>
      </c>
      <c r="B213" s="2">
        <v>613</v>
      </c>
      <c r="C213" s="2" t="s">
        <v>276</v>
      </c>
      <c r="H213" s="3"/>
      <c r="L213" s="2"/>
      <c r="N213" s="5"/>
      <c r="O213" s="5"/>
      <c r="P213" s="5"/>
      <c r="Q213" s="5"/>
      <c r="R213" s="4"/>
      <c r="S213" s="3"/>
      <c r="V213" s="2"/>
      <c r="W213" s="2"/>
      <c r="X213" s="4"/>
      <c r="Z213" s="11"/>
      <c r="AA213" s="5"/>
      <c r="AF213" s="43"/>
      <c r="AN213" s="25"/>
      <c r="AP213" s="43"/>
      <c r="AS213" s="2"/>
      <c r="AT213" s="2"/>
      <c r="AU213" s="4"/>
      <c r="AW213" s="5"/>
    </row>
    <row r="214" spans="1:50" x14ac:dyDescent="0.3">
      <c r="A214" s="5">
        <v>43510</v>
      </c>
      <c r="B214" s="2">
        <v>2500</v>
      </c>
      <c r="C214" s="2" t="s">
        <v>289</v>
      </c>
      <c r="H214" s="3"/>
      <c r="L214" s="2"/>
      <c r="N214" s="5"/>
      <c r="O214" s="5"/>
      <c r="P214" s="5"/>
      <c r="Q214" s="5"/>
      <c r="R214" s="4"/>
      <c r="S214" s="3"/>
      <c r="V214" s="2"/>
      <c r="W214" s="2"/>
      <c r="X214" s="4"/>
      <c r="Z214" s="11"/>
      <c r="AA214" s="5"/>
      <c r="AF214" s="43"/>
      <c r="AN214" s="25"/>
      <c r="AP214" s="43"/>
      <c r="AS214" s="2"/>
      <c r="AT214" s="2"/>
      <c r="AU214" s="4"/>
      <c r="AW214" s="5"/>
    </row>
    <row r="215" spans="1:50" x14ac:dyDescent="0.3">
      <c r="A215" s="5">
        <v>43523</v>
      </c>
      <c r="B215" s="2">
        <v>50</v>
      </c>
      <c r="C215" s="2" t="s">
        <v>11</v>
      </c>
      <c r="H215" s="3"/>
      <c r="L215" s="2"/>
      <c r="M215" s="3"/>
      <c r="N215" s="5"/>
      <c r="O215" s="5"/>
      <c r="P215" s="5"/>
      <c r="Q215" s="5"/>
      <c r="R215" s="3"/>
      <c r="V215" s="2"/>
      <c r="X215" s="4"/>
      <c r="Y215" s="5"/>
      <c r="Z215" s="25"/>
      <c r="AA215" s="5"/>
      <c r="AF215" s="43"/>
      <c r="AN215" s="25"/>
      <c r="AP215" s="43"/>
      <c r="AS215" s="2"/>
      <c r="AU215" s="4"/>
      <c r="AV215" s="5"/>
      <c r="AW215" s="5"/>
    </row>
    <row r="216" spans="1:50" x14ac:dyDescent="0.3">
      <c r="A216" s="5">
        <v>43538</v>
      </c>
      <c r="B216" s="2">
        <v>-2500</v>
      </c>
      <c r="C216" s="2" t="s">
        <v>293</v>
      </c>
      <c r="H216" s="3"/>
      <c r="L216" s="2"/>
      <c r="M216" s="3"/>
      <c r="N216" s="5"/>
      <c r="O216" s="5"/>
      <c r="P216" s="5"/>
      <c r="Q216" s="5"/>
      <c r="R216" s="3"/>
      <c r="V216" s="2"/>
      <c r="X216" s="4"/>
      <c r="Y216" s="5"/>
      <c r="Z216" s="25"/>
      <c r="AA216" s="5"/>
      <c r="AF216" s="43"/>
      <c r="AN216" s="25"/>
      <c r="AP216" s="43"/>
      <c r="AS216" s="2"/>
      <c r="AU216" s="4"/>
      <c r="AV216" s="5"/>
      <c r="AW216" s="5"/>
    </row>
    <row r="217" spans="1:50" x14ac:dyDescent="0.3">
      <c r="A217" s="5">
        <v>43545</v>
      </c>
      <c r="B217" s="2">
        <v>50</v>
      </c>
      <c r="C217" s="2" t="s">
        <v>296</v>
      </c>
      <c r="N217" s="5"/>
      <c r="O217" s="5"/>
      <c r="P217" s="5"/>
      <c r="Q217" s="5"/>
      <c r="Z217" s="25"/>
      <c r="AA217" s="5"/>
      <c r="AF217" s="43"/>
      <c r="AN217" s="25"/>
      <c r="AP217" s="43"/>
      <c r="AW217" s="5"/>
    </row>
    <row r="218" spans="1:50" x14ac:dyDescent="0.3">
      <c r="A218" s="5">
        <v>43546</v>
      </c>
      <c r="B218" s="2">
        <v>-600</v>
      </c>
      <c r="C218" s="2" t="s">
        <v>297</v>
      </c>
      <c r="N218" s="5"/>
      <c r="O218" s="5"/>
      <c r="P218" s="5"/>
      <c r="Q218" s="5"/>
      <c r="Z218" s="25"/>
      <c r="AA218" s="5"/>
      <c r="AF218" s="43"/>
      <c r="AN218" s="25"/>
      <c r="AP218" s="43"/>
      <c r="AW218" s="5"/>
    </row>
    <row r="219" spans="1:50" x14ac:dyDescent="0.3">
      <c r="A219" s="5">
        <v>43558</v>
      </c>
      <c r="B219" s="2">
        <v>150</v>
      </c>
      <c r="C219" s="2" t="s">
        <v>299</v>
      </c>
      <c r="N219" s="5"/>
      <c r="O219" s="5"/>
      <c r="P219" s="5"/>
      <c r="Q219" s="5"/>
      <c r="Z219" s="25"/>
      <c r="AA219" s="5"/>
      <c r="AF219" s="43"/>
      <c r="AN219" s="25"/>
      <c r="AP219" s="43"/>
      <c r="AW219" s="5"/>
    </row>
    <row r="220" spans="1:50" x14ac:dyDescent="0.3">
      <c r="A220" s="5">
        <v>43560</v>
      </c>
      <c r="C220" s="2" t="s">
        <v>300</v>
      </c>
      <c r="F220" s="2">
        <v>38918</v>
      </c>
      <c r="N220" s="5"/>
      <c r="O220" s="5"/>
      <c r="P220" s="5"/>
      <c r="Q220" s="5"/>
      <c r="Z220" s="25"/>
      <c r="AA220" s="5"/>
      <c r="AF220" s="43"/>
      <c r="AN220" s="25"/>
      <c r="AP220" s="43"/>
      <c r="AW220" s="5"/>
    </row>
    <row r="221" spans="1:50" x14ac:dyDescent="0.3">
      <c r="A221" s="5">
        <v>43561</v>
      </c>
      <c r="B221" s="2">
        <v>70</v>
      </c>
      <c r="C221" s="2" t="s">
        <v>302</v>
      </c>
      <c r="F221" s="2">
        <v>38982</v>
      </c>
      <c r="N221" s="5"/>
      <c r="O221" s="5"/>
      <c r="P221" s="5"/>
      <c r="Q221" s="5"/>
      <c r="Z221" s="25"/>
      <c r="AA221" s="5"/>
      <c r="AF221" s="43"/>
      <c r="AN221" s="25"/>
      <c r="AP221" s="43"/>
      <c r="AW221" s="5"/>
    </row>
    <row r="222" spans="1:50" x14ac:dyDescent="0.3">
      <c r="A222" s="5">
        <v>43569</v>
      </c>
      <c r="B222" s="2">
        <v>-2915</v>
      </c>
      <c r="C222" s="2" t="s">
        <v>305</v>
      </c>
      <c r="N222" s="5"/>
      <c r="O222" s="5"/>
      <c r="P222" s="5"/>
      <c r="Q222" s="5"/>
      <c r="Z222" s="25"/>
      <c r="AA222" s="5"/>
      <c r="AF222" s="43"/>
      <c r="AN222" s="25"/>
      <c r="AP222" s="43"/>
      <c r="AW222" s="5"/>
    </row>
    <row r="223" spans="1:50" x14ac:dyDescent="0.3">
      <c r="A223" s="5">
        <v>43579</v>
      </c>
      <c r="B223" s="2">
        <v>1900</v>
      </c>
      <c r="C223" s="2" t="s">
        <v>306</v>
      </c>
      <c r="N223" s="5"/>
      <c r="O223" s="5"/>
      <c r="P223" s="5"/>
      <c r="Q223" s="5"/>
      <c r="Z223" s="25"/>
      <c r="AA223" s="5"/>
      <c r="AF223" s="43"/>
      <c r="AN223" s="25"/>
      <c r="AP223" s="43"/>
      <c r="AW223" s="5"/>
    </row>
    <row r="224" spans="1:50" x14ac:dyDescent="0.3">
      <c r="A224" s="5">
        <v>43599</v>
      </c>
      <c r="B224" s="2">
        <v>-1300</v>
      </c>
      <c r="C224" s="2" t="s">
        <v>311</v>
      </c>
      <c r="N224" s="5"/>
      <c r="O224" s="5"/>
      <c r="P224" s="5"/>
      <c r="Q224" s="5"/>
      <c r="Z224" s="25"/>
      <c r="AA224" s="5"/>
      <c r="AF224" s="43"/>
      <c r="AN224" s="25"/>
      <c r="AP224" s="43"/>
      <c r="AW224" s="5"/>
    </row>
    <row r="225" spans="1:49" x14ac:dyDescent="0.3">
      <c r="A225" s="5">
        <v>43608</v>
      </c>
      <c r="B225" s="2">
        <v>-1184</v>
      </c>
      <c r="C225" s="2" t="s">
        <v>315</v>
      </c>
      <c r="N225" s="5"/>
      <c r="O225" s="5"/>
      <c r="P225" s="5"/>
      <c r="Q225" s="5"/>
      <c r="Z225" s="25"/>
      <c r="AA225" s="5"/>
      <c r="AN225" s="25"/>
      <c r="AW225" s="5"/>
    </row>
    <row r="226" spans="1:49" x14ac:dyDescent="0.3">
      <c r="A226" s="5">
        <v>43609</v>
      </c>
      <c r="B226" s="2">
        <v>50</v>
      </c>
      <c r="C226" s="2" t="s">
        <v>314</v>
      </c>
      <c r="F226" s="11">
        <v>39404</v>
      </c>
      <c r="N226" s="5"/>
      <c r="O226" s="5"/>
      <c r="P226" s="5"/>
      <c r="Q226" s="5"/>
      <c r="Z226" s="25"/>
      <c r="AA226" s="5"/>
      <c r="AN226" s="25"/>
      <c r="AW226" s="5"/>
    </row>
    <row r="227" spans="1:49" x14ac:dyDescent="0.3">
      <c r="A227" s="5">
        <v>44072</v>
      </c>
      <c r="B227" s="25">
        <v>528</v>
      </c>
      <c r="C227" s="5" t="s">
        <v>333</v>
      </c>
      <c r="D227" s="5"/>
      <c r="E227" s="5"/>
      <c r="F227" s="5"/>
      <c r="N227" s="5"/>
      <c r="O227" s="5"/>
      <c r="P227" s="5"/>
      <c r="Q227" s="5"/>
      <c r="Z227" s="25"/>
      <c r="AA227" s="5"/>
      <c r="AN227" s="25"/>
      <c r="AW227" s="5"/>
    </row>
    <row r="228" spans="1:49" x14ac:dyDescent="0.3">
      <c r="A228" s="5">
        <v>44081</v>
      </c>
      <c r="B228" s="25">
        <v>350</v>
      </c>
      <c r="C228" s="5" t="s">
        <v>323</v>
      </c>
      <c r="D228" s="5"/>
      <c r="E228" s="5"/>
      <c r="F228" s="5"/>
      <c r="N228" s="5"/>
      <c r="O228" s="5"/>
      <c r="P228" s="5"/>
      <c r="Q228" s="5"/>
      <c r="Z228" s="25"/>
      <c r="AA228" s="5"/>
      <c r="AN228" s="25"/>
      <c r="AW228" s="5"/>
    </row>
    <row r="229" spans="1:49" x14ac:dyDescent="0.3">
      <c r="A229" s="5">
        <v>44181</v>
      </c>
      <c r="B229" s="25">
        <v>-11050</v>
      </c>
      <c r="C229" s="5" t="s">
        <v>329</v>
      </c>
      <c r="D229" s="5"/>
      <c r="E229" s="5"/>
      <c r="F229" s="5"/>
      <c r="N229" s="5"/>
      <c r="O229" s="5"/>
      <c r="P229" s="5"/>
      <c r="Q229" s="5"/>
      <c r="Z229" s="25"/>
      <c r="AA229" s="5"/>
      <c r="AN229" s="25"/>
      <c r="AW229" s="5"/>
    </row>
    <row r="230" spans="1:49" x14ac:dyDescent="0.3">
      <c r="A230" s="5">
        <v>44182</v>
      </c>
      <c r="B230" s="25">
        <v>400</v>
      </c>
      <c r="C230" s="5" t="s">
        <v>330</v>
      </c>
      <c r="D230" s="5"/>
      <c r="E230" s="5"/>
      <c r="F230" s="5"/>
      <c r="N230" s="5"/>
      <c r="O230" s="5"/>
      <c r="P230" s="5"/>
      <c r="Q230" s="5"/>
      <c r="Z230" s="25"/>
      <c r="AA230" s="5"/>
      <c r="AN230" s="25"/>
      <c r="AW230" s="5"/>
    </row>
    <row r="231" spans="1:49" x14ac:dyDescent="0.3">
      <c r="A231" s="5"/>
      <c r="B231" s="25"/>
      <c r="C231" s="5"/>
      <c r="D231" s="5"/>
      <c r="E231" s="5"/>
      <c r="F231" s="5"/>
      <c r="N231" s="5"/>
      <c r="O231" s="5"/>
      <c r="P231" s="5"/>
      <c r="Q231" s="5"/>
      <c r="Z231" s="25"/>
      <c r="AA231" s="5"/>
      <c r="AN231" s="25"/>
      <c r="AW231" s="5"/>
    </row>
    <row r="232" spans="1:49" x14ac:dyDescent="0.3">
      <c r="A232" s="5"/>
      <c r="B232" s="25"/>
      <c r="C232" s="5"/>
      <c r="D232" s="5"/>
      <c r="E232" s="5"/>
      <c r="F232" s="5"/>
      <c r="N232" s="5"/>
      <c r="O232" s="5"/>
      <c r="P232" s="5"/>
      <c r="Q232" s="5"/>
      <c r="Z232" s="25"/>
      <c r="AA232" s="5"/>
      <c r="AN232" s="25"/>
      <c r="AW232" s="5"/>
    </row>
    <row r="233" spans="1:49" x14ac:dyDescent="0.3">
      <c r="A233" s="5"/>
      <c r="B233" s="25"/>
      <c r="C233" s="5"/>
      <c r="D233" s="5"/>
      <c r="E233" s="5"/>
      <c r="F233" s="5"/>
      <c r="N233" s="5"/>
      <c r="O233" s="5"/>
      <c r="P233" s="5"/>
      <c r="Q233" s="5"/>
      <c r="Z233" s="25"/>
      <c r="AA233" s="5"/>
      <c r="AN233" s="25"/>
      <c r="AW233" s="5"/>
    </row>
    <row r="234" spans="1:49" x14ac:dyDescent="0.3">
      <c r="A234" s="5"/>
      <c r="B234" s="25"/>
      <c r="C234" s="5"/>
      <c r="D234" s="5"/>
      <c r="E234" s="5"/>
      <c r="F234" s="5"/>
      <c r="N234" s="5"/>
      <c r="O234" s="5"/>
      <c r="P234" s="5"/>
      <c r="Q234" s="5"/>
      <c r="Z234" s="25"/>
      <c r="AA234" s="5"/>
      <c r="AN234" s="25"/>
      <c r="AW234" s="5"/>
    </row>
    <row r="235" spans="1:49" x14ac:dyDescent="0.3">
      <c r="A235" s="5"/>
      <c r="B235" s="25"/>
      <c r="C235" s="5"/>
      <c r="D235" s="5"/>
      <c r="E235" s="5"/>
      <c r="F235" s="5"/>
      <c r="N235" s="5"/>
      <c r="O235" s="5"/>
      <c r="P235" s="5"/>
      <c r="Q235" s="5"/>
      <c r="Z235" s="25"/>
      <c r="AA235" s="5"/>
      <c r="AN235" s="25"/>
      <c r="AW235" s="5"/>
    </row>
    <row r="236" spans="1:49" x14ac:dyDescent="0.3">
      <c r="A236" s="5"/>
      <c r="B236" s="25"/>
      <c r="C236" s="5"/>
      <c r="D236" s="5"/>
      <c r="E236" s="5"/>
      <c r="F236" s="5"/>
      <c r="N236" s="5"/>
      <c r="O236" s="5"/>
      <c r="P236" s="5"/>
      <c r="Q236" s="5"/>
      <c r="Z236" s="25"/>
      <c r="AA236" s="5"/>
      <c r="AN236" s="25"/>
      <c r="AW236" s="5"/>
    </row>
    <row r="237" spans="1:49" x14ac:dyDescent="0.3">
      <c r="A237" s="5"/>
      <c r="B237" s="25"/>
      <c r="C237" s="5"/>
      <c r="D237" s="5"/>
      <c r="E237" s="5"/>
      <c r="F237" s="5"/>
      <c r="N237" s="5"/>
      <c r="O237" s="5"/>
      <c r="P237" s="5"/>
      <c r="Q237" s="5"/>
      <c r="Z237" s="25"/>
      <c r="AA237" s="5"/>
      <c r="AN237" s="25"/>
      <c r="AW237" s="5"/>
    </row>
    <row r="238" spans="1:49" x14ac:dyDescent="0.3">
      <c r="A238" s="5"/>
      <c r="B238" s="25"/>
      <c r="C238" s="5"/>
      <c r="D238" s="5"/>
      <c r="E238" s="5"/>
      <c r="F238" s="5"/>
      <c r="N238" s="5"/>
      <c r="O238" s="5"/>
      <c r="P238" s="5"/>
      <c r="Q238" s="5"/>
      <c r="Z238" s="25"/>
      <c r="AA238" s="5"/>
      <c r="AN238" s="25"/>
      <c r="AW238" s="5"/>
    </row>
    <row r="239" spans="1:49" x14ac:dyDescent="0.3">
      <c r="A239" s="5"/>
      <c r="B239" s="25"/>
      <c r="C239" s="5"/>
      <c r="D239" s="5"/>
      <c r="E239" s="5"/>
      <c r="F239" s="5"/>
      <c r="N239" s="5"/>
      <c r="O239" s="5"/>
      <c r="P239" s="5"/>
      <c r="Q239" s="5"/>
      <c r="Z239" s="25"/>
      <c r="AA239" s="5"/>
      <c r="AN239" s="25"/>
      <c r="AW239" s="5"/>
    </row>
    <row r="240" spans="1:49" x14ac:dyDescent="0.3">
      <c r="A240" s="5"/>
      <c r="B240" s="25"/>
      <c r="C240" s="5"/>
      <c r="D240" s="5"/>
      <c r="E240" s="5"/>
      <c r="F240" s="5"/>
      <c r="N240" s="5"/>
      <c r="O240" s="5"/>
      <c r="P240" s="5"/>
      <c r="Q240" s="5"/>
      <c r="Z240" s="25"/>
      <c r="AA240" s="5"/>
      <c r="AN240" s="25"/>
      <c r="AW240" s="5"/>
    </row>
    <row r="241" spans="1:49" x14ac:dyDescent="0.3">
      <c r="A241" s="5"/>
      <c r="B241" s="25"/>
      <c r="C241" s="5"/>
      <c r="D241" s="5"/>
      <c r="E241" s="5"/>
      <c r="F241" s="5"/>
      <c r="N241" s="5"/>
      <c r="O241" s="5"/>
      <c r="P241" s="5"/>
      <c r="Q241" s="5"/>
      <c r="Z241" s="25"/>
      <c r="AA241" s="5"/>
      <c r="AN241" s="25"/>
      <c r="AW241" s="5"/>
    </row>
    <row r="242" spans="1:49" x14ac:dyDescent="0.3">
      <c r="A242" s="5"/>
      <c r="B242" s="25"/>
      <c r="C242" s="5"/>
      <c r="D242" s="5"/>
      <c r="E242" s="5"/>
      <c r="F242" s="5"/>
      <c r="N242" s="5"/>
      <c r="O242" s="5"/>
      <c r="P242" s="5"/>
      <c r="Q242" s="5"/>
      <c r="Z242" s="25"/>
      <c r="AA242" s="5"/>
      <c r="AN242" s="25"/>
      <c r="AW242" s="5"/>
    </row>
    <row r="243" spans="1:49" x14ac:dyDescent="0.3">
      <c r="A243" s="5"/>
      <c r="B243" s="25"/>
      <c r="C243" s="5"/>
      <c r="D243" s="5"/>
      <c r="E243" s="5"/>
      <c r="F243" s="5"/>
      <c r="N243" s="5"/>
      <c r="O243" s="5"/>
      <c r="P243" s="5"/>
      <c r="Q243" s="5"/>
      <c r="Z243" s="25"/>
      <c r="AA243" s="5"/>
      <c r="AN243" s="25"/>
      <c r="AW243" s="5"/>
    </row>
    <row r="244" spans="1:49" x14ac:dyDescent="0.3">
      <c r="A244" s="5"/>
      <c r="B244" s="25"/>
      <c r="C244" s="5"/>
      <c r="D244" s="5"/>
      <c r="E244" s="5"/>
      <c r="F244" s="5"/>
      <c r="N244" s="5"/>
      <c r="O244" s="5"/>
      <c r="P244" s="5"/>
      <c r="Q244" s="5"/>
      <c r="AA244" s="5"/>
      <c r="AN244" s="25"/>
      <c r="AW244" s="5"/>
    </row>
    <row r="245" spans="1:49" x14ac:dyDescent="0.3">
      <c r="A245" s="5"/>
      <c r="B245" s="25"/>
      <c r="C245" s="5"/>
      <c r="D245" s="5"/>
      <c r="E245" s="5"/>
      <c r="F245" s="5"/>
      <c r="N245" s="5"/>
      <c r="O245" s="5"/>
      <c r="P245" s="5"/>
      <c r="Q245" s="5"/>
      <c r="AA245" s="5"/>
      <c r="AN245" s="25"/>
      <c r="AW245" s="5"/>
    </row>
    <row r="246" spans="1:49" x14ac:dyDescent="0.3">
      <c r="A246" s="5"/>
      <c r="B246" s="25"/>
      <c r="C246" s="5"/>
      <c r="D246" s="5"/>
      <c r="E246" s="5"/>
      <c r="F246" s="5"/>
      <c r="N246" s="5"/>
      <c r="O246" s="5"/>
      <c r="P246" s="5"/>
      <c r="Q246" s="5"/>
    </row>
    <row r="247" spans="1:49" x14ac:dyDescent="0.3">
      <c r="N247" s="5"/>
      <c r="O247" s="5"/>
      <c r="P247" s="5"/>
      <c r="Q247" s="5"/>
    </row>
  </sheetData>
  <mergeCells count="20">
    <mergeCell ref="H10:L10"/>
    <mergeCell ref="A10:F10"/>
    <mergeCell ref="N10:R10"/>
    <mergeCell ref="T10:X10"/>
    <mergeCell ref="T13:X13"/>
    <mergeCell ref="T18:X18"/>
    <mergeCell ref="T29:X29"/>
    <mergeCell ref="T40:X40"/>
    <mergeCell ref="N13:R13"/>
    <mergeCell ref="N41:R41"/>
    <mergeCell ref="T49:X49"/>
    <mergeCell ref="H70:L70"/>
    <mergeCell ref="H64:L64"/>
    <mergeCell ref="H57:L57"/>
    <mergeCell ref="H46:L46"/>
    <mergeCell ref="H13:L13"/>
    <mergeCell ref="A13:F13"/>
    <mergeCell ref="A22:F22"/>
    <mergeCell ref="A114:F114"/>
    <mergeCell ref="A206:F206"/>
  </mergeCells>
  <phoneticPr fontId="1" type="noConversion"/>
  <conditionalFormatting sqref="B2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劉聖仁</dc:creator>
  <cp:lastModifiedBy>劉聖仁</cp:lastModifiedBy>
  <dcterms:created xsi:type="dcterms:W3CDTF">2017-02-10T08:38:28Z</dcterms:created>
  <dcterms:modified xsi:type="dcterms:W3CDTF">2020-01-27T06:19:03Z</dcterms:modified>
</cp:coreProperties>
</file>